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22—2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<sst xmlns="http://schemas.openxmlformats.org/spreadsheetml/2006/main" count="46" uniqueCount="31">
  <si>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单位：万元</t>
  </si>
  <si>
    <t>科目名称</t>
  </si>
  <si>
    <t>预算执行额</t>
  </si>
  <si>
    <t>预算与执行的差异额</t>
  </si>
  <si>
    <t>小计</t>
  </si>
  <si>
    <t>基本支出</t>
  </si>
  <si>
    <t>项目支出</t>
  </si>
  <si>
    <r>
      <t>附表</t>
    </r>
    <r>
      <rPr>
        <sz val="16"/>
        <rFont val="Times New Roman"/>
        <family val="1"/>
      </rPr>
      <t>2</t>
    </r>
  </si>
  <si>
    <t>工商总局2010年度重点审计单位和资金预算执行情况表</t>
  </si>
  <si>
    <t>预算额</t>
  </si>
  <si>
    <t>基本支出</t>
  </si>
  <si>
    <t>项目支出</t>
  </si>
  <si>
    <t>实际执行</t>
  </si>
  <si>
    <t>其中：审计调整影响</t>
  </si>
  <si>
    <t>人员经费</t>
  </si>
  <si>
    <t>公用经费</t>
  </si>
  <si>
    <t>部门合计</t>
  </si>
  <si>
    <t>本级</t>
  </si>
  <si>
    <r>
      <t>一般公共服务（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）</t>
    </r>
  </si>
  <si>
    <r>
      <t xml:space="preserve">  </t>
    </r>
    <r>
      <rPr>
        <sz val="10"/>
        <rFont val="宋体"/>
        <family val="0"/>
      </rPr>
      <t>工商行政管理事务（</t>
    </r>
    <r>
      <rPr>
        <sz val="10"/>
        <rFont val="Times New Roman"/>
        <family val="1"/>
      </rPr>
      <t>20115</t>
    </r>
    <r>
      <rPr>
        <sz val="10"/>
        <rFont val="宋体"/>
        <family val="0"/>
      </rPr>
      <t>）</t>
    </r>
  </si>
  <si>
    <r>
      <t>外交（</t>
    </r>
    <r>
      <rPr>
        <sz val="10"/>
        <rFont val="Times New Roman"/>
        <family val="1"/>
      </rPr>
      <t>202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</si>
  <si>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国际组织（</t>
    </r>
    <r>
      <rPr>
        <sz val="10"/>
        <rFont val="Times New Roman"/>
        <family val="1"/>
      </rPr>
      <t>20204</t>
    </r>
    <r>
      <rPr>
        <sz val="10"/>
        <rFont val="宋体"/>
        <family val="0"/>
      </rPr>
      <t>）</t>
    </r>
  </si>
  <si>
    <r>
      <t>文化体育与传媒（</t>
    </r>
    <r>
      <rPr>
        <sz val="10"/>
        <rFont val="Times New Roman"/>
        <family val="1"/>
      </rPr>
      <t>207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</si>
  <si>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其他文化体育与传媒支出（</t>
    </r>
    <r>
      <rPr>
        <sz val="10"/>
        <rFont val="Times New Roman"/>
        <family val="1"/>
      </rPr>
      <t>20799</t>
    </r>
    <r>
      <rPr>
        <sz val="10"/>
        <rFont val="宋体"/>
        <family val="0"/>
      </rPr>
      <t>）</t>
    </r>
  </si>
  <si>
    <r>
      <t>住房保障支出（</t>
    </r>
    <r>
      <rPr>
        <sz val="10"/>
        <rFont val="Times New Roman"/>
        <family val="1"/>
      </rPr>
      <t>221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</si>
  <si>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住房改革支出（</t>
    </r>
    <r>
      <rPr>
        <sz val="10"/>
        <rFont val="Times New Roman"/>
        <family val="1"/>
      </rPr>
      <t>22102</t>
    </r>
    <r>
      <rPr>
        <sz val="10"/>
        <rFont val="宋体"/>
        <family val="0"/>
      </rPr>
      <t>）</t>
    </r>
  </si>
  <si>
    <t>所属单位</t>
  </si>
  <si>
    <r>
      <t xml:space="preserve">    </t>
    </r>
    <r>
      <rPr>
        <sz val="10"/>
        <rFont val="宋体"/>
        <family val="0"/>
      </rPr>
      <t>工商行政管理事务（</t>
    </r>
    <r>
      <rPr>
        <sz val="10"/>
        <rFont val="Times New Roman"/>
        <family val="1"/>
      </rPr>
      <t>20115</t>
    </r>
    <r>
      <rPr>
        <sz val="10"/>
        <rFont val="宋体"/>
        <family val="0"/>
      </rPr>
      <t>）</t>
    </r>
  </si>
  <si>
    <r>
      <t>社会保障和就业（</t>
    </r>
    <r>
      <rPr>
        <sz val="10"/>
        <rFont val="Times New Roman"/>
        <family val="1"/>
      </rPr>
      <t>208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</si>
  <si>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行政事业单位离退休（</t>
    </r>
    <r>
      <rPr>
        <sz val="10"/>
        <rFont val="Times New Roman"/>
        <family val="1"/>
      </rPr>
      <t>20805</t>
    </r>
    <r>
      <rPr>
        <sz val="10"/>
        <rFont val="宋体"/>
        <family val="0"/>
      </rPr>
      <t>）</t>
    </r>
  </si>
  <si>
    <r>
      <t xml:space="preserve">         </t>
    </r>
    <r>
      <rPr>
        <sz val="10"/>
        <rFont val="宋体"/>
        <family val="0"/>
      </rPr>
      <t>从审计情况看，工商总局和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家所属单位预算执行差异额为</t>
    </r>
    <r>
      <rPr>
        <sz val="10"/>
        <rFont val="Times New Roman"/>
        <family val="1"/>
      </rPr>
      <t>8469.86</t>
    </r>
    <r>
      <rPr>
        <sz val="10"/>
        <rFont val="宋体"/>
        <family val="0"/>
      </rPr>
      <t>万元，均为预算管理不规范、执行不到位形成的差异，其中：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工商行政管理事务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科目人员经费差异额</t>
    </r>
    <r>
      <rPr>
        <sz val="10"/>
        <rFont val="Times New Roman"/>
        <family val="1"/>
      </rPr>
      <t>932.34</t>
    </r>
    <r>
      <rPr>
        <sz val="10"/>
        <rFont val="宋体"/>
        <family val="0"/>
      </rPr>
      <t>万元，主要原因是工商总局动用上年财政拨款结余补发津贴补贴，同时又按照统一要求填报了补发第二步津贴补贴需求数，形成追加预算结余；公用经费结余</t>
    </r>
    <r>
      <rPr>
        <sz val="10"/>
        <rFont val="Times New Roman"/>
        <family val="1"/>
      </rPr>
      <t>83.54</t>
    </r>
    <r>
      <rPr>
        <sz val="10"/>
        <rFont val="宋体"/>
        <family val="0"/>
      </rPr>
      <t>万元，主要是国务院要求大力压缩行政成本形成的；项目支出差异额</t>
    </r>
    <r>
      <rPr>
        <sz val="10"/>
        <rFont val="Times New Roman"/>
        <family val="1"/>
      </rPr>
      <t>7136.42</t>
    </r>
    <r>
      <rPr>
        <sz val="10"/>
        <rFont val="宋体"/>
        <family val="0"/>
      </rPr>
      <t>万元，主要是发改委批复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商标业务用房建设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项目较晚，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信息化建设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项目支出需按合同进度付款形成的；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国际组织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科目项目支出差异额</t>
    </r>
    <r>
      <rPr>
        <sz val="10"/>
        <rFont val="Times New Roman"/>
        <family val="1"/>
      </rPr>
      <t>17.54</t>
    </r>
    <r>
      <rPr>
        <sz val="10"/>
        <rFont val="宋体"/>
        <family val="0"/>
      </rPr>
      <t>万元，主要原因是实际支付的国际组织会费较少；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其他文化体育与传媒支出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科目项目支出差异额</t>
    </r>
    <r>
      <rPr>
        <sz val="10"/>
        <rFont val="Times New Roman"/>
        <family val="1"/>
      </rPr>
      <t>69.91</t>
    </r>
    <r>
      <rPr>
        <sz val="10"/>
        <rFont val="宋体"/>
        <family val="0"/>
      </rPr>
      <t>万元，主要是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扶持动漫产业发展专项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需要按照新闻宣传与文化部门统一部署执行，当年项目未执行完毕；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行政事业单位离退休支出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科目基本支出差异额</t>
    </r>
    <r>
      <rPr>
        <sz val="10"/>
        <rFont val="Times New Roman"/>
        <family val="1"/>
      </rPr>
      <t>218.77</t>
    </r>
    <r>
      <rPr>
        <sz val="10"/>
        <rFont val="宋体"/>
        <family val="0"/>
      </rPr>
      <t>万元，主要原因是离退休干部办公室（以下简称离退办）预算执行进度较慢；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基本支出差异额</t>
    </r>
    <r>
      <rPr>
        <sz val="10"/>
        <rFont val="Times New Roman"/>
        <family val="1"/>
      </rPr>
      <t>11.34</t>
    </r>
    <r>
      <rPr>
        <sz val="10"/>
        <rFont val="宋体"/>
        <family val="0"/>
      </rPr>
      <t>万元，主要是深圳市住房公积金管理办法于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月才正式颁布实施，工商总局行政学院当年住房公积金未执行形成的。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</si>
</sst>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0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19" fontId="5" fillId="0" borderId="0" applyFill="0" applyBorder="0" applyProtection="0">
      <alignment horizontal="right"/>
    </xf>
    <xf numFmtId="220" fontId="5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5" fillId="0" borderId="0" applyFill="0" applyBorder="0" applyProtection="0">
      <alignment horizontal="right"/>
    </xf>
    <xf numFmtId="223" fontId="5" fillId="0" borderId="0" applyFill="0" applyBorder="0" applyProtection="0">
      <alignment horizontal="right"/>
    </xf>
    <xf numFmtId="227" fontId="5" fillId="0" borderId="0" applyFill="0" applyBorder="0" applyProtection="0">
      <alignment horizontal="right"/>
    </xf>
    <xf numFmtId="226" fontId="5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6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181" fontId="6" fillId="0" borderId="0" applyFont="0" applyFill="0" applyBorder="0" applyAlignment="0" applyProtection="0"/>
    <xf numFmtId="211" fontId="5" fillId="0" borderId="0">
      <alignment/>
      <protection/>
    </xf>
    <xf numFmtId="182" fontId="6" fillId="0" borderId="0" applyFont="0" applyFill="0" applyBorder="0" applyAlignment="0" applyProtection="0"/>
    <xf numFmtId="216" fontId="5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09" fontId="5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5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6" fillId="0" borderId="0">
      <alignment/>
      <protection locked="0"/>
    </xf>
    <xf numFmtId="225" fontId="26" fillId="0" borderId="0">
      <alignment horizontal="right"/>
      <protection/>
    </xf>
    <xf numFmtId="0" fontId="6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6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17" borderId="13" applyNumberFormat="0" applyAlignment="0" applyProtection="0"/>
    <xf numFmtId="0" fontId="77" fillId="25" borderId="14" applyNumberFormat="0" applyAlignment="0" applyProtection="0"/>
    <xf numFmtId="0" fontId="78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1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83" fillId="30" borderId="0" applyNumberFormat="0" applyBorder="0" applyAlignment="0" applyProtection="0"/>
    <xf numFmtId="0" fontId="84" fillId="17" borderId="16" applyNumberFormat="0" applyAlignment="0" applyProtection="0"/>
    <xf numFmtId="0" fontId="85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8" borderId="17" applyNumberFormat="0" applyFont="0" applyAlignment="0" applyProtection="0"/>
    <xf numFmtId="182" fontId="6" fillId="0" borderId="2" applyNumberFormat="0">
      <alignment/>
      <protection/>
    </xf>
  </cellStyleXfs>
  <cellXfs count="39">
    <xf numFmtId="0" fontId="0" fillId="0" borderId="0" xfId="0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 wrapText="1"/>
    </xf>
    <xf numFmtId="177" fontId="41" fillId="0" borderId="18" xfId="0" applyNumberFormat="1" applyFont="1" applyBorder="1" applyAlignment="1">
      <alignment horizontal="center" vertical="center" wrapText="1"/>
    </xf>
    <xf numFmtId="177" fontId="41" fillId="0" borderId="19" xfId="0" applyNumberFormat="1" applyFont="1" applyBorder="1" applyAlignment="1">
      <alignment horizontal="center" vertical="center" wrapText="1"/>
    </xf>
    <xf numFmtId="177" fontId="5" fillId="0" borderId="19" xfId="0" applyNumberFormat="1" applyFont="1" applyBorder="1" applyAlignment="1">
      <alignment horizontal="center" vertical="center" wrapText="1"/>
    </xf>
    <xf numFmtId="177" fontId="41" fillId="0" borderId="20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177" fontId="5" fillId="0" borderId="22" xfId="0" applyNumberFormat="1" applyFont="1" applyBorder="1" applyAlignment="1">
      <alignment horizontal="center" vertical="center" wrapText="1"/>
    </xf>
    <xf numFmtId="177" fontId="5" fillId="0" borderId="23" xfId="0" applyNumberFormat="1" applyFont="1" applyBorder="1" applyAlignment="1">
      <alignment horizontal="center" vertical="center" wrapText="1"/>
    </xf>
    <xf numFmtId="177" fontId="41" fillId="0" borderId="1" xfId="0" applyNumberFormat="1" applyFont="1" applyBorder="1" applyAlignment="1">
      <alignment horizontal="center" vertical="center" wrapText="1"/>
    </xf>
    <xf numFmtId="177" fontId="41" fillId="0" borderId="24" xfId="0" applyNumberFormat="1" applyFont="1" applyBorder="1" applyAlignment="1">
      <alignment horizontal="center" vertical="center" wrapText="1"/>
    </xf>
    <xf numFmtId="177" fontId="5" fillId="0" borderId="25" xfId="0" applyNumberFormat="1" applyFont="1" applyBorder="1" applyAlignment="1">
      <alignment horizontal="center" vertical="center" wrapText="1"/>
    </xf>
    <xf numFmtId="177" fontId="41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41" fillId="0" borderId="26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27" xfId="0" applyNumberFormat="1" applyFont="1" applyBorder="1" applyAlignment="1">
      <alignment horizontal="center" vertical="center" wrapText="1"/>
    </xf>
    <xf numFmtId="177" fontId="41" fillId="0" borderId="28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30" xfId="0" applyNumberFormat="1" applyFont="1" applyBorder="1" applyAlignment="1">
      <alignment horizontal="center" vertical="center" wrapText="1"/>
    </xf>
    <xf numFmtId="177" fontId="5" fillId="0" borderId="31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41" fillId="0" borderId="2" xfId="0" applyNumberFormat="1" applyFont="1" applyBorder="1" applyAlignment="1">
      <alignment horizontal="center" vertical="center" wrapText="1"/>
    </xf>
    <xf numFmtId="177" fontId="5" fillId="0" borderId="32" xfId="0" applyNumberFormat="1" applyFont="1" applyBorder="1" applyAlignment="1">
      <alignment horizontal="center" vertical="center" wrapText="1"/>
    </xf>
    <xf numFmtId="177" fontId="43" fillId="0" borderId="33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 wrapText="1"/>
    </xf>
    <xf numFmtId="177" fontId="5" fillId="0" borderId="34" xfId="0" applyNumberFormat="1" applyFont="1" applyBorder="1" applyAlignment="1">
      <alignment vertical="center" wrapText="1"/>
    </xf>
    <xf numFmtId="177" fontId="41" fillId="0" borderId="33" xfId="0" applyNumberFormat="1" applyFont="1" applyBorder="1" applyAlignment="1">
      <alignment horizontal="left" vertical="center" wrapText="1"/>
    </xf>
    <xf numFmtId="177" fontId="41" fillId="0" borderId="33" xfId="0" applyNumberFormat="1" applyFont="1" applyBorder="1" applyAlignment="1">
      <alignment horizontal="left" vertical="center" shrinkToFit="1"/>
    </xf>
    <xf numFmtId="177" fontId="5" fillId="0" borderId="33" xfId="0" applyNumberFormat="1" applyFont="1" applyBorder="1" applyAlignment="1">
      <alignment horizontal="left" vertical="center" wrapText="1"/>
    </xf>
    <xf numFmtId="177" fontId="5" fillId="0" borderId="33" xfId="0" applyNumberFormat="1" applyFont="1" applyBorder="1" applyAlignment="1">
      <alignment horizontal="left" vertical="center" shrinkToFit="1"/>
    </xf>
    <xf numFmtId="177" fontId="5" fillId="0" borderId="35" xfId="0" applyNumberFormat="1" applyFont="1" applyBorder="1" applyAlignment="1">
      <alignment horizontal="left" vertical="center" wrapText="1"/>
    </xf>
    <xf numFmtId="177" fontId="5" fillId="0" borderId="36" xfId="0" applyNumberFormat="1" applyFont="1" applyBorder="1" applyAlignment="1">
      <alignment vertical="center" wrapText="1"/>
    </xf>
    <xf numFmtId="177" fontId="5" fillId="0" borderId="37" xfId="0" applyNumberFormat="1" applyFont="1" applyBorder="1" applyAlignment="1">
      <alignment vertical="center" wrapText="1"/>
    </xf>
    <xf numFmtId="177" fontId="5" fillId="0" borderId="38" xfId="0" applyNumberFormat="1" applyFont="1" applyBorder="1" applyAlignment="1">
      <alignment horizontal="justify" vertical="top" wrapText="1"/>
    </xf>
  </cellXfs>
  <cellStyles count="339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Hyperlink" xfId="290"/>
    <cellStyle name="分级显示列_1_Book1" xfId="291"/>
    <cellStyle name="分级显示行_1_4附件二凯旋评估表" xfId="292"/>
    <cellStyle name="公司标准表" xfId="293"/>
    <cellStyle name="好" xfId="294"/>
    <cellStyle name="好_12号建设审计局住房城乡建设部审计结果公告" xfId="295"/>
    <cellStyle name="好_28—参事室" xfId="296"/>
    <cellStyle name="好_3号教育审计局教育部审计结果公告" xfId="297"/>
    <cellStyle name="好_40中医药管理局" xfId="298"/>
    <cellStyle name="好_Book1" xfId="299"/>
    <cellStyle name="好_Book1_Book1" xfId="300"/>
    <cellStyle name="好_Sheet1" xfId="301"/>
    <cellStyle name="好_北京大学2010年度财政性资金收入预算" xfId="302"/>
    <cellStyle name="好_本级差异分析数据" xfId="303"/>
    <cellStyle name="Followed Hyperlink" xfId="304"/>
    <cellStyle name="汇总" xfId="305"/>
    <cellStyle name="Currency" xfId="306"/>
    <cellStyle name="Currency [0]" xfId="307"/>
    <cellStyle name="计算" xfId="308"/>
    <cellStyle name="检查单元格" xfId="309"/>
    <cellStyle name="解释性文本" xfId="310"/>
    <cellStyle name="借出原因" xfId="311"/>
    <cellStyle name="警告文本" xfId="312"/>
    <cellStyle name="链接单元格" xfId="313"/>
    <cellStyle name="콤마 [0]_BOILER-CO1" xfId="314"/>
    <cellStyle name="콤마_BOILER-CO1" xfId="315"/>
    <cellStyle name="통화 [0]_BOILER-CO1" xfId="316"/>
    <cellStyle name="통화_BOILER-CO1" xfId="317"/>
    <cellStyle name="표준_0N-HANDLING " xfId="318"/>
    <cellStyle name="霓付 [0]_97MBO" xfId="319"/>
    <cellStyle name="霓付_97MBO" xfId="320"/>
    <cellStyle name="烹拳 [0]_97MBO" xfId="321"/>
    <cellStyle name="烹拳_97MBO" xfId="322"/>
    <cellStyle name="普通_ 白土" xfId="323"/>
    <cellStyle name="千分位[0]_ 白土" xfId="324"/>
    <cellStyle name="千分位_ 白土" xfId="325"/>
    <cellStyle name="千位[0]_ 方正PC" xfId="326"/>
    <cellStyle name="千位_ 方正PC" xfId="327"/>
    <cellStyle name="Comma" xfId="328"/>
    <cellStyle name="Comma [0]" xfId="329"/>
    <cellStyle name="钎霖_laroux" xfId="330"/>
    <cellStyle name="强调文字颜色 1" xfId="331"/>
    <cellStyle name="强调文字颜色 2" xfId="332"/>
    <cellStyle name="强调文字颜色 3" xfId="333"/>
    <cellStyle name="强调文字颜色 4" xfId="334"/>
    <cellStyle name="强调文字颜色 5" xfId="335"/>
    <cellStyle name="强调文字颜色 6" xfId="336"/>
    <cellStyle name="日期" xfId="337"/>
    <cellStyle name="商品名称" xfId="338"/>
    <cellStyle name="适中" xfId="339"/>
    <cellStyle name="输出" xfId="340"/>
    <cellStyle name="输入" xfId="341"/>
    <cellStyle name="数量" xfId="342"/>
    <cellStyle name="样式 1" xfId="343"/>
    <cellStyle name="一般_NEGS" xfId="344"/>
    <cellStyle name="昗弨_Pacific Region P&amp;L" xfId="345"/>
    <cellStyle name="寘嬫愗傝 [0.00]_Region Orders (2)" xfId="346"/>
    <cellStyle name="寘嬫愗傝_Region Orders (2)" xfId="347"/>
    <cellStyle name="注释" xfId="348"/>
    <cellStyle name="资产" xfId="3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P25"/>
  <sheetViews>
    <sheetView tabSelected="1" workbookViewId="0" topLeftCell="A10">
      <selection activeCell="A25" sqref="A25:IV25"/>
    </sheetView>
  </sheetViews>
  <sheetFormatPr defaultColWidth="9.00390625" defaultRowHeight="14.25"/>
  <cols>
    <col min="1" max="1" width="20.625" style="0" customWidth="1"/>
    <col min="2" max="16" width="8.125" style="0" customWidth="1"/>
  </cols>
  <sheetData>
    <row r="1" ht="19.5" customHeight="1">
      <c r="A1" s="1" t="s">
        <v>7</v>
      </c>
    </row>
    <row r="2" spans="1:16" ht="30" customHeight="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 thickBo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" customHeight="1">
      <c r="A4" s="4" t="s">
        <v>1</v>
      </c>
      <c r="B4" s="5" t="s">
        <v>9</v>
      </c>
      <c r="C4" s="6"/>
      <c r="D4" s="6"/>
      <c r="E4" s="6"/>
      <c r="F4" s="7" t="s">
        <v>2</v>
      </c>
      <c r="G4" s="8"/>
      <c r="H4" s="8"/>
      <c r="I4" s="8"/>
      <c r="J4" s="8"/>
      <c r="K4" s="8"/>
      <c r="L4" s="8"/>
      <c r="M4" s="5" t="s">
        <v>3</v>
      </c>
      <c r="N4" s="6"/>
      <c r="O4" s="6"/>
      <c r="P4" s="9"/>
    </row>
    <row r="5" spans="1:16" ht="18" customHeight="1">
      <c r="A5" s="10"/>
      <c r="B5" s="11" t="s">
        <v>4</v>
      </c>
      <c r="C5" s="12" t="s">
        <v>10</v>
      </c>
      <c r="D5" s="13"/>
      <c r="E5" s="11" t="s">
        <v>11</v>
      </c>
      <c r="F5" s="14" t="s">
        <v>12</v>
      </c>
      <c r="G5" s="15"/>
      <c r="H5" s="15"/>
      <c r="I5" s="15"/>
      <c r="J5" s="16" t="s">
        <v>13</v>
      </c>
      <c r="K5" s="17"/>
      <c r="L5" s="18"/>
      <c r="M5" s="11" t="s">
        <v>4</v>
      </c>
      <c r="N5" s="14" t="s">
        <v>5</v>
      </c>
      <c r="O5" s="15"/>
      <c r="P5" s="19" t="s">
        <v>6</v>
      </c>
    </row>
    <row r="6" spans="1:16" ht="18" customHeight="1">
      <c r="A6" s="10"/>
      <c r="B6" s="20"/>
      <c r="C6" s="21"/>
      <c r="D6" s="22"/>
      <c r="E6" s="20"/>
      <c r="F6" s="11" t="s">
        <v>4</v>
      </c>
      <c r="G6" s="14" t="s">
        <v>5</v>
      </c>
      <c r="H6" s="15"/>
      <c r="I6" s="11" t="s">
        <v>6</v>
      </c>
      <c r="J6" s="14" t="s">
        <v>5</v>
      </c>
      <c r="K6" s="15"/>
      <c r="L6" s="11" t="s">
        <v>6</v>
      </c>
      <c r="M6" s="20"/>
      <c r="N6" s="15"/>
      <c r="O6" s="15"/>
      <c r="P6" s="23"/>
    </row>
    <row r="7" spans="1:16" ht="18" customHeight="1">
      <c r="A7" s="24"/>
      <c r="B7" s="25"/>
      <c r="C7" s="26" t="s">
        <v>14</v>
      </c>
      <c r="D7" s="26" t="s">
        <v>15</v>
      </c>
      <c r="E7" s="25"/>
      <c r="F7" s="25"/>
      <c r="G7" s="26" t="s">
        <v>14</v>
      </c>
      <c r="H7" s="26" t="s">
        <v>15</v>
      </c>
      <c r="I7" s="25"/>
      <c r="J7" s="26" t="s">
        <v>14</v>
      </c>
      <c r="K7" s="26" t="s">
        <v>15</v>
      </c>
      <c r="L7" s="25"/>
      <c r="M7" s="25"/>
      <c r="N7" s="26" t="s">
        <v>14</v>
      </c>
      <c r="O7" s="26" t="s">
        <v>15</v>
      </c>
      <c r="P7" s="27"/>
    </row>
    <row r="8" spans="1:16" ht="18" customHeight="1">
      <c r="A8" s="28" t="s">
        <v>16</v>
      </c>
      <c r="B8" s="29">
        <f aca="true" t="shared" si="0" ref="B8:I8">B9+B18</f>
        <v>56394.39</v>
      </c>
      <c r="C8" s="29">
        <f t="shared" si="0"/>
        <v>4447.3099999999995</v>
      </c>
      <c r="D8" s="29">
        <f t="shared" si="0"/>
        <v>6195.4400000000005</v>
      </c>
      <c r="E8" s="29">
        <f t="shared" si="0"/>
        <v>45751.64</v>
      </c>
      <c r="F8" s="29">
        <f t="shared" si="0"/>
        <v>47900.07</v>
      </c>
      <c r="G8" s="29">
        <f t="shared" si="0"/>
        <v>3397.67</v>
      </c>
      <c r="H8" s="29">
        <f t="shared" si="0"/>
        <v>5999.09</v>
      </c>
      <c r="I8" s="29">
        <f t="shared" si="0"/>
        <v>38527.77</v>
      </c>
      <c r="J8" s="29">
        <v>0</v>
      </c>
      <c r="K8" s="29">
        <v>0</v>
      </c>
      <c r="L8" s="29">
        <v>0</v>
      </c>
      <c r="M8" s="29">
        <f>M9+M18</f>
        <v>8469.860000000006</v>
      </c>
      <c r="N8" s="29">
        <f>N9+N18</f>
        <v>1049.6399999999999</v>
      </c>
      <c r="O8" s="29">
        <f>O9+O18</f>
        <v>196.3500000000001</v>
      </c>
      <c r="P8" s="30">
        <f>P9+P18</f>
        <v>7223.870000000006</v>
      </c>
    </row>
    <row r="9" spans="1:16" ht="18" customHeight="1">
      <c r="A9" s="28" t="s">
        <v>17</v>
      </c>
      <c r="B9" s="29">
        <f aca="true" t="shared" si="1" ref="B9:I9">B10+B12+B14+B16</f>
        <v>46410.05</v>
      </c>
      <c r="C9" s="29">
        <f t="shared" si="1"/>
        <v>2638.93</v>
      </c>
      <c r="D9" s="29">
        <f t="shared" si="1"/>
        <v>4968.3</v>
      </c>
      <c r="E9" s="29">
        <f t="shared" si="1"/>
        <v>38802.82</v>
      </c>
      <c r="F9" s="29">
        <f t="shared" si="1"/>
        <v>41182.19</v>
      </c>
      <c r="G9" s="29">
        <f t="shared" si="1"/>
        <v>1695.77</v>
      </c>
      <c r="H9" s="29">
        <f t="shared" si="1"/>
        <v>4965.26</v>
      </c>
      <c r="I9" s="29">
        <f t="shared" si="1"/>
        <v>34521.159999999996</v>
      </c>
      <c r="J9" s="29">
        <v>0</v>
      </c>
      <c r="K9" s="29">
        <v>0</v>
      </c>
      <c r="L9" s="29">
        <v>0</v>
      </c>
      <c r="M9" s="29">
        <f>M10+M12+M14+M16</f>
        <v>5227.860000000006</v>
      </c>
      <c r="N9" s="29">
        <f>N10+N12+N14+N16</f>
        <v>943.16</v>
      </c>
      <c r="O9" s="29">
        <f>O10+O12+O14+O16</f>
        <v>3.0399999999999636</v>
      </c>
      <c r="P9" s="30">
        <f>P10+P12+P14+P16</f>
        <v>4281.660000000006</v>
      </c>
    </row>
    <row r="10" spans="1:16" ht="18" customHeight="1">
      <c r="A10" s="31" t="s">
        <v>18</v>
      </c>
      <c r="B10" s="29">
        <f aca="true" t="shared" si="2" ref="B10:B17">C10+D10+E10</f>
        <v>46019.76</v>
      </c>
      <c r="C10" s="29">
        <v>2382.08</v>
      </c>
      <c r="D10" s="29">
        <v>4966.45</v>
      </c>
      <c r="E10" s="29">
        <v>38671.23</v>
      </c>
      <c r="F10" s="29">
        <f aca="true" t="shared" si="3" ref="F10:F17">G10+H10+I10</f>
        <v>40881.969999999994</v>
      </c>
      <c r="G10" s="29">
        <v>1441.54</v>
      </c>
      <c r="H10" s="29">
        <v>4963.41</v>
      </c>
      <c r="I10" s="29">
        <v>34477.02</v>
      </c>
      <c r="J10" s="29">
        <v>0</v>
      </c>
      <c r="K10" s="29">
        <v>0</v>
      </c>
      <c r="L10" s="29">
        <v>0</v>
      </c>
      <c r="M10" s="29">
        <f aca="true" t="shared" si="4" ref="M10:M17">N10+O10+P10</f>
        <v>5137.790000000006</v>
      </c>
      <c r="N10" s="29">
        <f aca="true" t="shared" si="5" ref="N10:P11">C10-G10</f>
        <v>940.54</v>
      </c>
      <c r="O10" s="29">
        <f t="shared" si="5"/>
        <v>3.0399999999999636</v>
      </c>
      <c r="P10" s="30">
        <f t="shared" si="5"/>
        <v>4194.210000000006</v>
      </c>
    </row>
    <row r="11" spans="1:16" ht="18" customHeight="1">
      <c r="A11" s="32" t="s">
        <v>19</v>
      </c>
      <c r="B11" s="29">
        <f t="shared" si="2"/>
        <v>46019.76</v>
      </c>
      <c r="C11" s="29">
        <v>2382.08</v>
      </c>
      <c r="D11" s="29">
        <v>4966.45</v>
      </c>
      <c r="E11" s="29">
        <v>38671.23</v>
      </c>
      <c r="F11" s="29">
        <f t="shared" si="3"/>
        <v>40881.969999999994</v>
      </c>
      <c r="G11" s="29">
        <v>1441.54</v>
      </c>
      <c r="H11" s="29">
        <v>4963.41</v>
      </c>
      <c r="I11" s="29">
        <v>34477.02</v>
      </c>
      <c r="J11" s="29">
        <v>0</v>
      </c>
      <c r="K11" s="29">
        <v>0</v>
      </c>
      <c r="L11" s="29">
        <v>0</v>
      </c>
      <c r="M11" s="29">
        <f t="shared" si="4"/>
        <v>5137.790000000006</v>
      </c>
      <c r="N11" s="29">
        <f t="shared" si="5"/>
        <v>940.54</v>
      </c>
      <c r="O11" s="29">
        <f t="shared" si="5"/>
        <v>3.0399999999999636</v>
      </c>
      <c r="P11" s="30">
        <f t="shared" si="5"/>
        <v>4194.210000000006</v>
      </c>
    </row>
    <row r="12" spans="1:16" ht="18" customHeight="1">
      <c r="A12" s="31" t="s">
        <v>20</v>
      </c>
      <c r="B12" s="29">
        <f t="shared" si="2"/>
        <v>20.91</v>
      </c>
      <c r="C12" s="29">
        <v>0</v>
      </c>
      <c r="D12" s="29">
        <v>1.85</v>
      </c>
      <c r="E12" s="29">
        <v>19.06</v>
      </c>
      <c r="F12" s="29">
        <f t="shared" si="3"/>
        <v>3.37</v>
      </c>
      <c r="G12" s="29">
        <v>0</v>
      </c>
      <c r="H12" s="29">
        <v>1.85</v>
      </c>
      <c r="I12" s="29">
        <v>1.52</v>
      </c>
      <c r="J12" s="29">
        <v>0</v>
      </c>
      <c r="K12" s="29">
        <v>0</v>
      </c>
      <c r="L12" s="29">
        <v>0</v>
      </c>
      <c r="M12" s="29">
        <f t="shared" si="4"/>
        <v>17.54</v>
      </c>
      <c r="N12" s="29">
        <v>0</v>
      </c>
      <c r="O12" s="29">
        <v>0</v>
      </c>
      <c r="P12" s="30">
        <f>E12-I12</f>
        <v>17.54</v>
      </c>
    </row>
    <row r="13" spans="1:16" ht="18" customHeight="1">
      <c r="A13" s="33" t="s">
        <v>21</v>
      </c>
      <c r="B13" s="29">
        <f t="shared" si="2"/>
        <v>20.91</v>
      </c>
      <c r="C13" s="29">
        <v>0</v>
      </c>
      <c r="D13" s="29">
        <v>1.85</v>
      </c>
      <c r="E13" s="29">
        <v>19.06</v>
      </c>
      <c r="F13" s="29">
        <f t="shared" si="3"/>
        <v>3.37</v>
      </c>
      <c r="G13" s="29">
        <v>0</v>
      </c>
      <c r="H13" s="29">
        <v>1.85</v>
      </c>
      <c r="I13" s="29">
        <v>1.52</v>
      </c>
      <c r="J13" s="29">
        <v>0</v>
      </c>
      <c r="K13" s="29">
        <v>0</v>
      </c>
      <c r="L13" s="29">
        <v>0</v>
      </c>
      <c r="M13" s="29">
        <f t="shared" si="4"/>
        <v>17.54</v>
      </c>
      <c r="N13" s="29">
        <v>0</v>
      </c>
      <c r="O13" s="29">
        <v>0</v>
      </c>
      <c r="P13" s="30">
        <f>E13-I13</f>
        <v>17.54</v>
      </c>
    </row>
    <row r="14" spans="1:16" ht="18" customHeight="1">
      <c r="A14" s="31" t="s">
        <v>22</v>
      </c>
      <c r="B14" s="29">
        <f t="shared" si="2"/>
        <v>112.53</v>
      </c>
      <c r="C14" s="29">
        <v>0</v>
      </c>
      <c r="D14" s="29">
        <v>0</v>
      </c>
      <c r="E14" s="29">
        <v>112.53</v>
      </c>
      <c r="F14" s="29">
        <f t="shared" si="3"/>
        <v>42.62</v>
      </c>
      <c r="G14" s="29">
        <v>0</v>
      </c>
      <c r="H14" s="29">
        <v>0</v>
      </c>
      <c r="I14" s="29">
        <v>42.62</v>
      </c>
      <c r="J14" s="29">
        <v>0</v>
      </c>
      <c r="K14" s="29">
        <v>0</v>
      </c>
      <c r="L14" s="29">
        <v>0</v>
      </c>
      <c r="M14" s="29">
        <f t="shared" si="4"/>
        <v>69.91</v>
      </c>
      <c r="N14" s="29">
        <v>0</v>
      </c>
      <c r="O14" s="29">
        <v>0</v>
      </c>
      <c r="P14" s="30">
        <f>E14-I14</f>
        <v>69.91</v>
      </c>
    </row>
    <row r="15" spans="1:16" ht="18" customHeight="1">
      <c r="A15" s="34" t="s">
        <v>23</v>
      </c>
      <c r="B15" s="29">
        <f t="shared" si="2"/>
        <v>112.53</v>
      </c>
      <c r="C15" s="29">
        <v>0</v>
      </c>
      <c r="D15" s="29">
        <v>0</v>
      </c>
      <c r="E15" s="29">
        <v>112.53</v>
      </c>
      <c r="F15" s="29">
        <f t="shared" si="3"/>
        <v>42.62</v>
      </c>
      <c r="G15" s="29">
        <v>0</v>
      </c>
      <c r="H15" s="29">
        <v>0</v>
      </c>
      <c r="I15" s="29">
        <v>42.62</v>
      </c>
      <c r="J15" s="29">
        <v>0</v>
      </c>
      <c r="K15" s="29">
        <v>0</v>
      </c>
      <c r="L15" s="29">
        <v>0</v>
      </c>
      <c r="M15" s="29">
        <f t="shared" si="4"/>
        <v>69.91</v>
      </c>
      <c r="N15" s="29">
        <v>0</v>
      </c>
      <c r="O15" s="29">
        <v>0</v>
      </c>
      <c r="P15" s="30">
        <f>E15-I15</f>
        <v>69.91</v>
      </c>
    </row>
    <row r="16" spans="1:16" ht="18" customHeight="1">
      <c r="A16" s="31" t="s">
        <v>24</v>
      </c>
      <c r="B16" s="29">
        <f t="shared" si="2"/>
        <v>256.85</v>
      </c>
      <c r="C16" s="29">
        <v>256.85</v>
      </c>
      <c r="D16" s="29">
        <v>0</v>
      </c>
      <c r="E16" s="29">
        <v>0</v>
      </c>
      <c r="F16" s="29">
        <f t="shared" si="3"/>
        <v>254.23</v>
      </c>
      <c r="G16" s="29">
        <v>254.23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f t="shared" si="4"/>
        <v>2.620000000000033</v>
      </c>
      <c r="N16" s="29">
        <f>C16-G16</f>
        <v>2.620000000000033</v>
      </c>
      <c r="O16" s="29">
        <v>0</v>
      </c>
      <c r="P16" s="30">
        <v>0</v>
      </c>
    </row>
    <row r="17" spans="1:16" ht="18" customHeight="1">
      <c r="A17" s="33" t="s">
        <v>25</v>
      </c>
      <c r="B17" s="29">
        <f t="shared" si="2"/>
        <v>256.85</v>
      </c>
      <c r="C17" s="29">
        <v>256.85</v>
      </c>
      <c r="D17" s="29">
        <v>0</v>
      </c>
      <c r="E17" s="29">
        <v>0</v>
      </c>
      <c r="F17" s="29">
        <f t="shared" si="3"/>
        <v>254.23</v>
      </c>
      <c r="G17" s="29">
        <v>254.23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f t="shared" si="4"/>
        <v>2.620000000000033</v>
      </c>
      <c r="N17" s="29">
        <f>C17-G17</f>
        <v>2.620000000000033</v>
      </c>
      <c r="O17" s="29">
        <v>0</v>
      </c>
      <c r="P17" s="30">
        <v>0</v>
      </c>
    </row>
    <row r="18" spans="1:16" ht="18" customHeight="1">
      <c r="A18" s="28" t="s">
        <v>26</v>
      </c>
      <c r="B18" s="29">
        <f aca="true" t="shared" si="6" ref="B18:I18">B19+B21+B23</f>
        <v>9984.339999999998</v>
      </c>
      <c r="C18" s="29">
        <f t="shared" si="6"/>
        <v>1808.38</v>
      </c>
      <c r="D18" s="29">
        <f t="shared" si="6"/>
        <v>1227.14</v>
      </c>
      <c r="E18" s="29">
        <f t="shared" si="6"/>
        <v>6948.82</v>
      </c>
      <c r="F18" s="29">
        <f t="shared" si="6"/>
        <v>6717.88</v>
      </c>
      <c r="G18" s="29">
        <f t="shared" si="6"/>
        <v>1701.9</v>
      </c>
      <c r="H18" s="29">
        <f t="shared" si="6"/>
        <v>1033.83</v>
      </c>
      <c r="I18" s="29">
        <f t="shared" si="6"/>
        <v>4006.61</v>
      </c>
      <c r="J18" s="29">
        <v>0</v>
      </c>
      <c r="K18" s="29">
        <v>0</v>
      </c>
      <c r="L18" s="29">
        <v>0</v>
      </c>
      <c r="M18" s="29">
        <f>M19+M21+M23</f>
        <v>3241.9999999999995</v>
      </c>
      <c r="N18" s="29">
        <f>N19+N21+N23</f>
        <v>106.47999999999999</v>
      </c>
      <c r="O18" s="29">
        <f>O19+O21+O23</f>
        <v>193.31000000000014</v>
      </c>
      <c r="P18" s="30">
        <f>P19+P21+P23</f>
        <v>2942.2099999999996</v>
      </c>
    </row>
    <row r="19" spans="1:16" ht="18" customHeight="1">
      <c r="A19" s="31" t="s">
        <v>18</v>
      </c>
      <c r="B19" s="29">
        <f aca="true" t="shared" si="7" ref="B19:B24">C19+D19+E19</f>
        <v>8301.97</v>
      </c>
      <c r="C19" s="29">
        <f>196.99+103.15+61.14+43.46</f>
        <v>404.73999999999995</v>
      </c>
      <c r="D19" s="29">
        <f>529.19+16.96+208.53+60+133.73</f>
        <v>948.4100000000001</v>
      </c>
      <c r="E19" s="29">
        <f>424.98+6523.84</f>
        <v>6948.82</v>
      </c>
      <c r="F19" s="29">
        <f>G19+H19+I19</f>
        <v>5287.46</v>
      </c>
      <c r="G19" s="29">
        <f>196.99+103.15+69.34+J19+43.46</f>
        <v>412.94</v>
      </c>
      <c r="H19" s="29">
        <f>458.26+16.96+198.96+K19+60+133.73</f>
        <v>867.91</v>
      </c>
      <c r="I19" s="29">
        <f>3581.63+L19+424.98</f>
        <v>4006.61</v>
      </c>
      <c r="J19" s="29">
        <v>0</v>
      </c>
      <c r="K19" s="29">
        <v>0</v>
      </c>
      <c r="L19" s="29">
        <v>0</v>
      </c>
      <c r="M19" s="29">
        <f aca="true" t="shared" si="8" ref="M19:M24">N19+O19+P19</f>
        <v>3014.5099999999998</v>
      </c>
      <c r="N19" s="29">
        <f aca="true" t="shared" si="9" ref="N19:P20">C19-G19</f>
        <v>-8.200000000000045</v>
      </c>
      <c r="O19" s="29">
        <f t="shared" si="9"/>
        <v>80.50000000000011</v>
      </c>
      <c r="P19" s="30">
        <f t="shared" si="9"/>
        <v>2942.2099999999996</v>
      </c>
    </row>
    <row r="20" spans="1:16" ht="18" customHeight="1">
      <c r="A20" s="34" t="s">
        <v>27</v>
      </c>
      <c r="B20" s="29">
        <f t="shared" si="7"/>
        <v>8301.97</v>
      </c>
      <c r="C20" s="29">
        <f>196.99+103.15+61.14+43.46</f>
        <v>404.73999999999995</v>
      </c>
      <c r="D20" s="29">
        <f>529.19+16.96+208.53+60+133.73</f>
        <v>948.4100000000001</v>
      </c>
      <c r="E20" s="29">
        <f>424.98+6523.84</f>
        <v>6948.82</v>
      </c>
      <c r="F20" s="29">
        <f>G20+H20+I20</f>
        <v>5287.46</v>
      </c>
      <c r="G20" s="29">
        <f>196.99+103.15+69.34+J20+43.46</f>
        <v>412.94</v>
      </c>
      <c r="H20" s="29">
        <f>458.26+16.96+198.96+K20+60+133.73</f>
        <v>867.91</v>
      </c>
      <c r="I20" s="29">
        <f>3581.63+L20+424.98</f>
        <v>4006.61</v>
      </c>
      <c r="J20" s="29">
        <v>0</v>
      </c>
      <c r="K20" s="29">
        <v>0</v>
      </c>
      <c r="L20" s="29">
        <v>0</v>
      </c>
      <c r="M20" s="29">
        <f t="shared" si="8"/>
        <v>3014.5099999999998</v>
      </c>
      <c r="N20" s="29">
        <f t="shared" si="9"/>
        <v>-8.200000000000045</v>
      </c>
      <c r="O20" s="29">
        <f t="shared" si="9"/>
        <v>80.50000000000011</v>
      </c>
      <c r="P20" s="30">
        <f t="shared" si="9"/>
        <v>2942.2099999999996</v>
      </c>
    </row>
    <row r="21" spans="1:16" ht="18" customHeight="1">
      <c r="A21" s="31" t="s">
        <v>28</v>
      </c>
      <c r="B21" s="29">
        <f t="shared" si="7"/>
        <v>1514.91</v>
      </c>
      <c r="C21" s="29">
        <v>1236.18</v>
      </c>
      <c r="D21" s="29">
        <v>278.73</v>
      </c>
      <c r="E21" s="29">
        <v>0</v>
      </c>
      <c r="F21" s="29">
        <f>G21+H21+I21</f>
        <v>1296.14</v>
      </c>
      <c r="G21" s="29">
        <v>1130.22</v>
      </c>
      <c r="H21" s="29">
        <v>165.92</v>
      </c>
      <c r="I21" s="29">
        <v>0</v>
      </c>
      <c r="J21" s="29">
        <v>0</v>
      </c>
      <c r="K21" s="29">
        <v>0</v>
      </c>
      <c r="L21" s="29">
        <v>0</v>
      </c>
      <c r="M21" s="29">
        <f t="shared" si="8"/>
        <v>218.77000000000007</v>
      </c>
      <c r="N21" s="29">
        <f>C21-G21</f>
        <v>105.96000000000004</v>
      </c>
      <c r="O21" s="29">
        <f>D21-H21</f>
        <v>112.81000000000003</v>
      </c>
      <c r="P21" s="30">
        <v>0</v>
      </c>
    </row>
    <row r="22" spans="1:16" ht="18" customHeight="1">
      <c r="A22" s="34" t="s">
        <v>29</v>
      </c>
      <c r="B22" s="29">
        <f t="shared" si="7"/>
        <v>1514.91</v>
      </c>
      <c r="C22" s="29">
        <v>1236.18</v>
      </c>
      <c r="D22" s="29">
        <v>278.73</v>
      </c>
      <c r="E22" s="29">
        <v>0</v>
      </c>
      <c r="F22" s="29">
        <f>G22+H22+I22</f>
        <v>1296.14</v>
      </c>
      <c r="G22" s="29">
        <v>1130.22</v>
      </c>
      <c r="H22" s="29">
        <v>165.92</v>
      </c>
      <c r="I22" s="29">
        <v>0</v>
      </c>
      <c r="J22" s="29">
        <v>0</v>
      </c>
      <c r="K22" s="29">
        <v>0</v>
      </c>
      <c r="L22" s="29">
        <v>0</v>
      </c>
      <c r="M22" s="29">
        <f t="shared" si="8"/>
        <v>218.77000000000007</v>
      </c>
      <c r="N22" s="29">
        <f>C22-G22</f>
        <v>105.96000000000004</v>
      </c>
      <c r="O22" s="29">
        <f>D22-H22</f>
        <v>112.81000000000003</v>
      </c>
      <c r="P22" s="30">
        <v>0</v>
      </c>
    </row>
    <row r="23" spans="1:16" ht="18" customHeight="1">
      <c r="A23" s="31" t="s">
        <v>24</v>
      </c>
      <c r="B23" s="29">
        <f t="shared" si="7"/>
        <v>167.46</v>
      </c>
      <c r="C23" s="29">
        <f>24.46+143</f>
        <v>167.46</v>
      </c>
      <c r="D23" s="29">
        <v>0</v>
      </c>
      <c r="E23" s="29">
        <v>0</v>
      </c>
      <c r="F23" s="29">
        <v>134.28</v>
      </c>
      <c r="G23" s="29">
        <f>24.46+134.28</f>
        <v>158.74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f t="shared" si="8"/>
        <v>8.719999999999999</v>
      </c>
      <c r="N23" s="29">
        <f>C23-G23</f>
        <v>8.719999999999999</v>
      </c>
      <c r="O23" s="29">
        <v>0</v>
      </c>
      <c r="P23" s="30">
        <v>0</v>
      </c>
    </row>
    <row r="24" spans="1:16" ht="18" customHeight="1" thickBot="1">
      <c r="A24" s="35" t="s">
        <v>25</v>
      </c>
      <c r="B24" s="36">
        <f t="shared" si="7"/>
        <v>167.46</v>
      </c>
      <c r="C24" s="36">
        <f>24.46+143</f>
        <v>167.46</v>
      </c>
      <c r="D24" s="36">
        <v>0</v>
      </c>
      <c r="E24" s="36">
        <v>0</v>
      </c>
      <c r="F24" s="36">
        <v>134.28</v>
      </c>
      <c r="G24" s="36">
        <f>24.46+134.28</f>
        <v>158.74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f t="shared" si="8"/>
        <v>8.719999999999999</v>
      </c>
      <c r="N24" s="36">
        <f>C24-G24</f>
        <v>8.719999999999999</v>
      </c>
      <c r="O24" s="36">
        <v>0</v>
      </c>
      <c r="P24" s="37">
        <v>0</v>
      </c>
    </row>
    <row r="25" spans="1:16" ht="78.75" customHeight="1">
      <c r="A25" s="38" t="s">
        <v>30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</sheetData>
  <mergeCells count="20">
    <mergeCell ref="A25:P25"/>
    <mergeCell ref="A2:P2"/>
    <mergeCell ref="A3:P3"/>
    <mergeCell ref="A4:A7"/>
    <mergeCell ref="B4:E4"/>
    <mergeCell ref="M4:P4"/>
    <mergeCell ref="B5:B7"/>
    <mergeCell ref="C5:D6"/>
    <mergeCell ref="E5:E7"/>
    <mergeCell ref="F5:I5"/>
    <mergeCell ref="M5:M7"/>
    <mergeCell ref="N5:O6"/>
    <mergeCell ref="P5:P7"/>
    <mergeCell ref="J6:K6"/>
    <mergeCell ref="L6:L7"/>
    <mergeCell ref="J5:L5"/>
    <mergeCell ref="F4:L4"/>
    <mergeCell ref="F6:F7"/>
    <mergeCell ref="G6:H6"/>
    <mergeCell ref="I6:I7"/>
  </mergeCells>
  <printOptions horizont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no1</cp:lastModifiedBy>
  <dcterms:created xsi:type="dcterms:W3CDTF">2011-06-26T11:32:00Z</dcterms:created>
  <dcterms:modified xsi:type="dcterms:W3CDTF">2011-06-26T11:32:29Z</dcterms:modified>
  <cp:category/>
  <cp:version/>
  <cp:contentType/>
  <cp:contentStatus/>
</cp:coreProperties>
</file>