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2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不含财政批复的结转2011年使用的79.23万元住房改革预算指标。</t>
        </r>
      </text>
    </comment>
    <comment ref="E2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不含财政批复的结转2011年使用的79.23万元预算指标。</t>
        </r>
      </text>
    </comment>
  </commentList>
</comments>
</file>

<file path=xl/sharedStrings.xml><?xml version="1.0" encoding="utf-8"?>
<sst xmlns="http://schemas.openxmlformats.org/spreadsheetml/2006/main" count="39" uniqueCount="31">
  <si>
    <t>科目名称</t>
  </si>
  <si>
    <t>预算额</t>
  </si>
  <si>
    <t>预算执行额</t>
  </si>
  <si>
    <t>预算与执行的差异额</t>
  </si>
  <si>
    <t>小计</t>
  </si>
  <si>
    <t>基本支出</t>
  </si>
  <si>
    <t>项目支出</t>
  </si>
  <si>
    <t>人员经费</t>
  </si>
  <si>
    <t>公用经费</t>
  </si>
  <si>
    <t>合计</t>
  </si>
  <si>
    <t xml:space="preserve">        据供销总社提供的说明，2010年度供销总社预算执行差异额为2018.81万元，其中：“其他外交支出”科目差异额58.23万元，主要原因是财政部追加预算晚；“商业流通事务”科目差异额1924.61万元，主要原因是部分二级单位基建项目因有关手续未完成，导致资金延期支付；“住房改革支出”科目差异额30.81万元，主要原因是人员变动形成结转。</t>
  </si>
  <si>
    <r>
      <t>附表</t>
    </r>
    <r>
      <rPr>
        <sz val="16"/>
        <rFont val="Times New Roman"/>
        <family val="1"/>
      </rPr>
      <t>1</t>
    </r>
  </si>
  <si>
    <r>
      <t>供销总社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年度预算执行总体情况表</t>
    </r>
  </si>
  <si>
    <t>单位：万元</t>
  </si>
  <si>
    <t>基本支出</t>
  </si>
  <si>
    <t>项目支出</t>
  </si>
  <si>
    <r>
      <t>外交</t>
    </r>
    <r>
      <rPr>
        <sz val="10"/>
        <rFont val="Times New Roman"/>
        <family val="1"/>
      </rPr>
      <t>(202)</t>
    </r>
  </si>
  <si>
    <r>
      <t xml:space="preserve">    </t>
    </r>
    <r>
      <rPr>
        <sz val="10"/>
        <rFont val="宋体"/>
        <family val="0"/>
      </rPr>
      <t>国际组织</t>
    </r>
    <r>
      <rPr>
        <sz val="10"/>
        <rFont val="Times New Roman"/>
        <family val="1"/>
      </rPr>
      <t>(20204)</t>
    </r>
  </si>
  <si>
    <r>
      <t xml:space="preserve">    </t>
    </r>
    <r>
      <rPr>
        <sz val="10"/>
        <rFont val="宋体"/>
        <family val="0"/>
      </rPr>
      <t>对外合作与交流</t>
    </r>
    <r>
      <rPr>
        <sz val="10"/>
        <rFont val="Times New Roman"/>
        <family val="1"/>
      </rPr>
      <t>(20205)</t>
    </r>
  </si>
  <si>
    <r>
      <t xml:space="preserve">    </t>
    </r>
    <r>
      <rPr>
        <sz val="10"/>
        <rFont val="宋体"/>
        <family val="0"/>
      </rPr>
      <t>其他外交支出</t>
    </r>
    <r>
      <rPr>
        <sz val="10"/>
        <rFont val="Times New Roman"/>
        <family val="1"/>
      </rPr>
      <t>(20299)</t>
    </r>
  </si>
  <si>
    <r>
      <t>科学技术</t>
    </r>
    <r>
      <rPr>
        <sz val="10"/>
        <rFont val="Times New Roman"/>
        <family val="1"/>
      </rPr>
      <t>(206)</t>
    </r>
  </si>
  <si>
    <r>
      <t xml:space="preserve">    </t>
    </r>
    <r>
      <rPr>
        <sz val="10"/>
        <rFont val="宋体"/>
        <family val="0"/>
      </rPr>
      <t>应用研究</t>
    </r>
    <r>
      <rPr>
        <sz val="10"/>
        <rFont val="Times New Roman"/>
        <family val="1"/>
      </rPr>
      <t>(20603)</t>
    </r>
  </si>
  <si>
    <r>
      <t xml:space="preserve">    </t>
    </r>
    <r>
      <rPr>
        <sz val="10"/>
        <rFont val="宋体"/>
        <family val="0"/>
      </rPr>
      <t>技术研究与开发</t>
    </r>
    <r>
      <rPr>
        <sz val="10"/>
        <rFont val="Times New Roman"/>
        <family val="1"/>
      </rPr>
      <t>(20604)</t>
    </r>
  </si>
  <si>
    <r>
      <t>社会保障与就业</t>
    </r>
    <r>
      <rPr>
        <sz val="10"/>
        <rFont val="Times New Roman"/>
        <family val="1"/>
      </rPr>
      <t>(208)</t>
    </r>
  </si>
  <si>
    <r>
      <t xml:space="preserve">    </t>
    </r>
    <r>
      <rPr>
        <sz val="10"/>
        <rFont val="宋体"/>
        <family val="0"/>
      </rPr>
      <t>行政事业单位离退休</t>
    </r>
    <r>
      <rPr>
        <sz val="10"/>
        <rFont val="Times New Roman"/>
        <family val="1"/>
      </rPr>
      <t>(20805)</t>
    </r>
  </si>
  <si>
    <r>
      <t>资源勘探电力信息等事务</t>
    </r>
    <r>
      <rPr>
        <sz val="10"/>
        <rFont val="Times New Roman"/>
        <family val="1"/>
      </rPr>
      <t>(215)</t>
    </r>
  </si>
  <si>
    <r>
      <t xml:space="preserve">       </t>
    </r>
    <r>
      <rPr>
        <sz val="10"/>
        <rFont val="宋体"/>
        <family val="0"/>
      </rPr>
      <t>其他资源勘探电力信息等事务</t>
    </r>
    <r>
      <rPr>
        <sz val="10"/>
        <rFont val="Times New Roman"/>
        <family val="1"/>
      </rPr>
      <t>(21599)</t>
    </r>
  </si>
  <si>
    <r>
      <t>商业服务业等事务</t>
    </r>
    <r>
      <rPr>
        <sz val="10"/>
        <rFont val="Times New Roman"/>
        <family val="1"/>
      </rPr>
      <t>(216)</t>
    </r>
  </si>
  <si>
    <r>
      <t xml:space="preserve">    </t>
    </r>
    <r>
      <rPr>
        <sz val="10"/>
        <rFont val="宋体"/>
        <family val="0"/>
      </rPr>
      <t>商业流通事务</t>
    </r>
    <r>
      <rPr>
        <sz val="10"/>
        <rFont val="Times New Roman"/>
        <family val="1"/>
      </rPr>
      <t>(21602)</t>
    </r>
  </si>
  <si>
    <r>
      <t>住房保障支出</t>
    </r>
    <r>
      <rPr>
        <sz val="10"/>
        <rFont val="Times New Roman"/>
        <family val="1"/>
      </rPr>
      <t>(221)</t>
    </r>
  </si>
  <si>
    <r>
      <t xml:space="preserve">    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(22102)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</si>
</sst>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6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  <font>
      <b/>
      <sz val="10"/>
      <name val="Times New Roman"/>
      <family val="1"/>
    </font>
    <font>
      <sz val="9"/>
      <name val="Tahoma"/>
      <family val="2"/>
    </font>
    <font>
      <sz val="10"/>
      <color indexed="8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6" fillId="0" borderId="0" applyProtection="0">
      <alignment horizontal="left"/>
    </xf>
    <xf numFmtId="0" fontId="5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219" fontId="6" fillId="0" borderId="0" applyFill="0" applyBorder="0" applyProtection="0">
      <alignment horizontal="right"/>
    </xf>
    <xf numFmtId="220" fontId="6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6" fillId="0" borderId="0" applyFill="0" applyBorder="0" applyProtection="0">
      <alignment horizontal="right"/>
    </xf>
    <xf numFmtId="223" fontId="6" fillId="0" borderId="0" applyFill="0" applyBorder="0" applyProtection="0">
      <alignment horizontal="right"/>
    </xf>
    <xf numFmtId="227" fontId="6" fillId="0" borderId="0" applyFill="0" applyBorder="0" applyProtection="0">
      <alignment horizontal="right"/>
    </xf>
    <xf numFmtId="226" fontId="6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5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181" fontId="5" fillId="0" borderId="0" applyFont="0" applyFill="0" applyBorder="0" applyAlignment="0" applyProtection="0"/>
    <xf numFmtId="211" fontId="6" fillId="0" borderId="0">
      <alignment/>
      <protection/>
    </xf>
    <xf numFmtId="182" fontId="5" fillId="0" borderId="0" applyFont="0" applyFill="0" applyBorder="0" applyAlignment="0" applyProtection="0"/>
    <xf numFmtId="216" fontId="6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09" fontId="6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6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5" fillId="0" borderId="0">
      <alignment/>
      <protection locked="0"/>
    </xf>
    <xf numFmtId="225" fontId="26" fillId="0" borderId="0">
      <alignment horizontal="right"/>
      <protection/>
    </xf>
    <xf numFmtId="0" fontId="5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5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17" borderId="13" applyNumberFormat="0" applyAlignment="0" applyProtection="0"/>
    <xf numFmtId="0" fontId="76" fillId="25" borderId="14" applyNumberFormat="0" applyAlignment="0" applyProtection="0"/>
    <xf numFmtId="0" fontId="77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79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0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5" fillId="0" borderId="11" applyFill="0" applyProtection="0">
      <alignment horizontal="right"/>
    </xf>
    <xf numFmtId="0" fontId="5" fillId="0" borderId="7" applyNumberFormat="0" applyFill="0" applyProtection="0">
      <alignment horizontal="left"/>
    </xf>
    <xf numFmtId="0" fontId="82" fillId="30" borderId="0" applyNumberFormat="0" applyBorder="0" applyAlignment="0" applyProtection="0"/>
    <xf numFmtId="0" fontId="83" fillId="17" borderId="16" applyNumberFormat="0" applyAlignment="0" applyProtection="0"/>
    <xf numFmtId="0" fontId="84" fillId="7" borderId="13" applyNumberFormat="0" applyAlignment="0" applyProtection="0"/>
    <xf numFmtId="1" fontId="5" fillId="0" borderId="11" applyFill="0" applyProtection="0">
      <alignment horizontal="center"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 applyNumberFormat="0" applyFill="0" applyBorder="0" applyAlignment="0" applyProtection="0"/>
    <xf numFmtId="0" fontId="22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8" borderId="17" applyNumberFormat="0" applyFont="0" applyAlignment="0" applyProtection="0"/>
    <xf numFmtId="182" fontId="5" fillId="0" borderId="2" applyNumberFormat="0">
      <alignment/>
      <protection/>
    </xf>
  </cellStyleXfs>
  <cellXfs count="41">
    <xf numFmtId="0" fontId="0" fillId="0" borderId="0" xfId="0" applyAlignment="1">
      <alignment/>
    </xf>
    <xf numFmtId="0" fontId="88" fillId="0" borderId="0" xfId="290" applyFont="1" applyFill="1" applyAlignment="1">
      <alignment horizontal="left"/>
      <protection/>
    </xf>
    <xf numFmtId="0" fontId="87" fillId="0" borderId="0" xfId="290" applyFont="1" applyFill="1" applyAlignment="1">
      <alignment horizontal="left"/>
      <protection/>
    </xf>
    <xf numFmtId="0" fontId="1" fillId="0" borderId="0" xfId="290" applyFont="1" applyFill="1">
      <alignment/>
      <protection/>
    </xf>
    <xf numFmtId="0" fontId="90" fillId="0" borderId="0" xfId="290" applyFont="1" applyFill="1" applyAlignment="1">
      <alignment horizontal="center" vertical="center"/>
      <protection/>
    </xf>
    <xf numFmtId="0" fontId="89" fillId="0" borderId="0" xfId="290" applyFont="1" applyFill="1" applyAlignment="1">
      <alignment horizontal="center" vertical="center"/>
      <protection/>
    </xf>
    <xf numFmtId="0" fontId="1" fillId="0" borderId="0" xfId="290" applyFont="1" applyFill="1" applyAlignment="1">
      <alignment horizontal="center" vertical="center"/>
      <protection/>
    </xf>
    <xf numFmtId="0" fontId="41" fillId="0" borderId="0" xfId="290" applyFont="1" applyFill="1" applyAlignment="1">
      <alignment horizontal="center" vertical="center"/>
      <protection/>
    </xf>
    <xf numFmtId="0" fontId="41" fillId="0" borderId="18" xfId="290" applyFont="1" applyFill="1" applyBorder="1" applyAlignment="1">
      <alignment horizontal="center" vertical="center" shrinkToFit="1"/>
      <protection/>
    </xf>
    <xf numFmtId="0" fontId="6" fillId="0" borderId="19" xfId="290" applyFont="1" applyFill="1" applyBorder="1" applyAlignment="1">
      <alignment horizontal="center" vertical="center" shrinkToFit="1"/>
      <protection/>
    </xf>
    <xf numFmtId="0" fontId="41" fillId="0" borderId="19" xfId="290" applyFont="1" applyFill="1" applyBorder="1" applyAlignment="1">
      <alignment horizontal="center" vertical="center" shrinkToFit="1"/>
      <protection/>
    </xf>
    <xf numFmtId="0" fontId="6" fillId="0" borderId="20" xfId="290" applyFont="1" applyFill="1" applyBorder="1" applyAlignment="1">
      <alignment horizontal="center" vertical="center" shrinkToFit="1"/>
      <protection/>
    </xf>
    <xf numFmtId="0" fontId="1" fillId="0" borderId="0" xfId="290" applyFont="1" applyFill="1" applyAlignment="1">
      <alignment vertical="center"/>
      <protection/>
    </xf>
    <xf numFmtId="0" fontId="6" fillId="0" borderId="21" xfId="290" applyFont="1" applyFill="1" applyBorder="1" applyAlignment="1">
      <alignment horizontal="center" vertical="center" shrinkToFit="1"/>
      <protection/>
    </xf>
    <xf numFmtId="0" fontId="6" fillId="0" borderId="2" xfId="290" applyFont="1" applyFill="1" applyBorder="1" applyAlignment="1">
      <alignment horizontal="center" vertical="center" shrinkToFit="1"/>
      <protection/>
    </xf>
    <xf numFmtId="0" fontId="41" fillId="0" borderId="2" xfId="290" applyFont="1" applyFill="1" applyBorder="1" applyAlignment="1">
      <alignment horizontal="center" vertical="center" shrinkToFit="1"/>
      <protection/>
    </xf>
    <xf numFmtId="0" fontId="41" fillId="0" borderId="22" xfId="290" applyFont="1" applyFill="1" applyBorder="1" applyAlignment="1">
      <alignment horizontal="center" vertical="center" shrinkToFit="1"/>
      <protection/>
    </xf>
    <xf numFmtId="0" fontId="41" fillId="0" borderId="2" xfId="290" applyFont="1" applyFill="1" applyBorder="1" applyAlignment="1">
      <alignment horizontal="center" vertical="center" shrinkToFit="1"/>
      <protection/>
    </xf>
    <xf numFmtId="0" fontId="6" fillId="0" borderId="22" xfId="290" applyFont="1" applyFill="1" applyBorder="1" applyAlignment="1">
      <alignment horizontal="center" vertical="center" shrinkToFit="1"/>
      <protection/>
    </xf>
    <xf numFmtId="0" fontId="43" fillId="0" borderId="21" xfId="290" applyFont="1" applyBorder="1" applyAlignment="1">
      <alignment horizontal="center" vertical="center" shrinkToFit="1"/>
      <protection/>
    </xf>
    <xf numFmtId="0" fontId="91" fillId="0" borderId="2" xfId="290" applyFont="1" applyBorder="1" applyAlignment="1">
      <alignment horizontal="center" vertical="center" shrinkToFit="1"/>
      <protection/>
    </xf>
    <xf numFmtId="177" fontId="6" fillId="0" borderId="2" xfId="290" applyNumberFormat="1" applyFont="1" applyBorder="1" applyAlignment="1">
      <alignment vertical="center" shrinkToFit="1"/>
      <protection/>
    </xf>
    <xf numFmtId="177" fontId="6" fillId="0" borderId="22" xfId="290" applyNumberFormat="1" applyFont="1" applyBorder="1" applyAlignment="1">
      <alignment vertical="center" shrinkToFit="1"/>
      <protection/>
    </xf>
    <xf numFmtId="0" fontId="41" fillId="31" borderId="23" xfId="290" applyFont="1" applyFill="1" applyBorder="1" applyAlignment="1">
      <alignment horizontal="left" vertical="center" shrinkToFit="1"/>
      <protection/>
    </xf>
    <xf numFmtId="0" fontId="6" fillId="31" borderId="24" xfId="290" applyFont="1" applyFill="1" applyBorder="1" applyAlignment="1">
      <alignment horizontal="left" vertical="center" shrinkToFit="1"/>
      <protection/>
    </xf>
    <xf numFmtId="0" fontId="6" fillId="31" borderId="25" xfId="290" applyFont="1" applyFill="1" applyBorder="1" applyAlignment="1">
      <alignment horizontal="left" vertical="center" shrinkToFit="1"/>
      <protection/>
    </xf>
    <xf numFmtId="0" fontId="6" fillId="31" borderId="26" xfId="290" applyFont="1" applyFill="1" applyBorder="1" applyAlignment="1">
      <alignment horizontal="left" vertical="center" shrinkToFit="1"/>
      <protection/>
    </xf>
    <xf numFmtId="0" fontId="6" fillId="31" borderId="27" xfId="290" applyFont="1" applyFill="1" applyBorder="1" applyAlignment="1">
      <alignment horizontal="left" vertical="center" shrinkToFit="1"/>
      <protection/>
    </xf>
    <xf numFmtId="0" fontId="6" fillId="31" borderId="28" xfId="290" applyFont="1" applyFill="1" applyBorder="1" applyAlignment="1">
      <alignment horizontal="left" vertical="center" shrinkToFit="1"/>
      <protection/>
    </xf>
    <xf numFmtId="0" fontId="41" fillId="31" borderId="26" xfId="290" applyFont="1" applyFill="1" applyBorder="1" applyAlignment="1">
      <alignment horizontal="left" vertical="center" shrinkToFit="1"/>
      <protection/>
    </xf>
    <xf numFmtId="49" fontId="41" fillId="31" borderId="26" xfId="290" applyNumberFormat="1" applyFont="1" applyFill="1" applyBorder="1" applyAlignment="1" applyProtection="1">
      <alignment horizontal="left" vertical="center" shrinkToFit="1"/>
      <protection/>
    </xf>
    <xf numFmtId="49" fontId="6" fillId="31" borderId="27" xfId="290" applyNumberFormat="1" applyFont="1" applyFill="1" applyBorder="1" applyAlignment="1" applyProtection="1">
      <alignment horizontal="left" vertical="center" shrinkToFit="1"/>
      <protection/>
    </xf>
    <xf numFmtId="49" fontId="6" fillId="31" borderId="26" xfId="290" applyNumberFormat="1" applyFont="1" applyFill="1" applyBorder="1" applyAlignment="1" applyProtection="1">
      <alignment horizontal="left" vertical="center" shrinkToFit="1"/>
      <protection/>
    </xf>
    <xf numFmtId="0" fontId="41" fillId="31" borderId="26" xfId="290" applyNumberFormat="1" applyFont="1" applyFill="1" applyBorder="1" applyAlignment="1" applyProtection="1">
      <alignment horizontal="left" vertical="center" shrinkToFit="1"/>
      <protection/>
    </xf>
    <xf numFmtId="0" fontId="6" fillId="31" borderId="27" xfId="290" applyNumberFormat="1" applyFont="1" applyFill="1" applyBorder="1" applyAlignment="1" applyProtection="1">
      <alignment horizontal="left" vertical="center" shrinkToFit="1"/>
      <protection/>
    </xf>
    <xf numFmtId="0" fontId="6" fillId="31" borderId="29" xfId="290" applyNumberFormat="1" applyFont="1" applyFill="1" applyBorder="1" applyAlignment="1" applyProtection="1">
      <alignment horizontal="left" vertical="center" shrinkToFit="1"/>
      <protection/>
    </xf>
    <xf numFmtId="0" fontId="6" fillId="31" borderId="30" xfId="290" applyNumberFormat="1" applyFont="1" applyFill="1" applyBorder="1" applyAlignment="1" applyProtection="1">
      <alignment horizontal="left" vertical="center" shrinkToFit="1"/>
      <protection/>
    </xf>
    <xf numFmtId="177" fontId="6" fillId="0" borderId="31" xfId="290" applyNumberFormat="1" applyFont="1" applyBorder="1" applyAlignment="1">
      <alignment vertical="center" shrinkToFit="1"/>
      <protection/>
    </xf>
    <xf numFmtId="177" fontId="6" fillId="0" borderId="32" xfId="290" applyNumberFormat="1" applyFont="1" applyBorder="1" applyAlignment="1">
      <alignment vertical="center" shrinkToFit="1"/>
      <protection/>
    </xf>
    <xf numFmtId="0" fontId="93" fillId="0" borderId="33" xfId="290" applyFont="1" applyBorder="1" applyAlignment="1">
      <alignment horizontal="justify" vertical="top" wrapText="1"/>
      <protection/>
    </xf>
    <xf numFmtId="0" fontId="93" fillId="0" borderId="0" xfId="290" applyFont="1" applyAlignment="1">
      <alignment horizontal="justify" vertical="top" wrapText="1"/>
      <protection/>
    </xf>
  </cellXfs>
  <cellStyles count="340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42供销总社" xfId="290"/>
    <cellStyle name="Hyperlink" xfId="291"/>
    <cellStyle name="分级显示列_1_Book1" xfId="292"/>
    <cellStyle name="分级显示行_1_4附件二凯旋评估表" xfId="293"/>
    <cellStyle name="公司标准表" xfId="294"/>
    <cellStyle name="好" xfId="295"/>
    <cellStyle name="好_12号建设审计局住房城乡建设部审计结果公告" xfId="296"/>
    <cellStyle name="好_28—参事室" xfId="297"/>
    <cellStyle name="好_3号教育审计局教育部审计结果公告" xfId="298"/>
    <cellStyle name="好_40中医药管理局" xfId="299"/>
    <cellStyle name="好_Book1" xfId="300"/>
    <cellStyle name="好_Book1_Book1" xfId="301"/>
    <cellStyle name="好_Sheet1" xfId="302"/>
    <cellStyle name="好_北京大学2010年度财政性资金收入预算" xfId="303"/>
    <cellStyle name="好_本级差异分析数据" xfId="304"/>
    <cellStyle name="汇总" xfId="305"/>
    <cellStyle name="Currency" xfId="306"/>
    <cellStyle name="Currency [0]" xfId="307"/>
    <cellStyle name="计算" xfId="308"/>
    <cellStyle name="检查单元格" xfId="309"/>
    <cellStyle name="解释性文本" xfId="310"/>
    <cellStyle name="借出原因" xfId="311"/>
    <cellStyle name="警告文本" xfId="312"/>
    <cellStyle name="链接单元格" xfId="313"/>
    <cellStyle name="콤마 [0]_BOILER-CO1" xfId="314"/>
    <cellStyle name="콤마_BOILER-CO1" xfId="315"/>
    <cellStyle name="통화 [0]_BOILER-CO1" xfId="316"/>
    <cellStyle name="통화_BOILER-CO1" xfId="317"/>
    <cellStyle name="표준_0N-HANDLING " xfId="318"/>
    <cellStyle name="霓付 [0]_97MBO" xfId="319"/>
    <cellStyle name="霓付_97MBO" xfId="320"/>
    <cellStyle name="烹拳 [0]_97MBO" xfId="321"/>
    <cellStyle name="烹拳_97MBO" xfId="322"/>
    <cellStyle name="普通_ 白土" xfId="323"/>
    <cellStyle name="千分位[0]_ 白土" xfId="324"/>
    <cellStyle name="千分位_ 白土" xfId="325"/>
    <cellStyle name="千位[0]_ 方正PC" xfId="326"/>
    <cellStyle name="千位_ 方正PC" xfId="327"/>
    <cellStyle name="Comma" xfId="328"/>
    <cellStyle name="Comma [0]" xfId="329"/>
    <cellStyle name="钎霖_laroux" xfId="330"/>
    <cellStyle name="强调文字颜色 1" xfId="331"/>
    <cellStyle name="强调文字颜色 2" xfId="332"/>
    <cellStyle name="强调文字颜色 3" xfId="333"/>
    <cellStyle name="强调文字颜色 4" xfId="334"/>
    <cellStyle name="强调文字颜色 5" xfId="335"/>
    <cellStyle name="强调文字颜色 6" xfId="336"/>
    <cellStyle name="日期" xfId="337"/>
    <cellStyle name="商品名称" xfId="338"/>
    <cellStyle name="适中" xfId="339"/>
    <cellStyle name="输出" xfId="340"/>
    <cellStyle name="输入" xfId="341"/>
    <cellStyle name="数量" xfId="342"/>
    <cellStyle name="样式 1" xfId="343"/>
    <cellStyle name="一般_NEGS" xfId="344"/>
    <cellStyle name="Followed Hyperlink" xfId="345"/>
    <cellStyle name="昗弨_Pacific Region P&amp;L" xfId="346"/>
    <cellStyle name="寘嬫愗傝 [0.00]_Region Orders (2)" xfId="347"/>
    <cellStyle name="寘嬫愗傝_Region Orders (2)" xfId="348"/>
    <cellStyle name="注释" xfId="349"/>
    <cellStyle name="资产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/>
  <dimension ref="A1:O24"/>
  <sheetViews>
    <sheetView tabSelected="1" workbookViewId="0" topLeftCell="A1">
      <selection activeCell="H4" sqref="H4:K4"/>
    </sheetView>
  </sheetViews>
  <sheetFormatPr defaultColWidth="9.00390625" defaultRowHeight="14.25"/>
  <cols>
    <col min="1" max="3" width="7.25390625" style="3" customWidth="1"/>
    <col min="4" max="15" width="8.125" style="3" customWidth="1"/>
    <col min="16" max="16384" width="9.00390625" style="3" customWidth="1"/>
  </cols>
  <sheetData>
    <row r="1" spans="1:3" ht="19.5" customHeight="1">
      <c r="A1" s="1" t="s">
        <v>11</v>
      </c>
      <c r="B1" s="2"/>
      <c r="C1" s="2"/>
    </row>
    <row r="2" spans="1:15" ht="30" customHeight="1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3:15" ht="19.5" customHeight="1" thickBo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13</v>
      </c>
    </row>
    <row r="4" spans="1:15" s="12" customFormat="1" ht="19.5" customHeight="1">
      <c r="A4" s="8" t="s">
        <v>0</v>
      </c>
      <c r="B4" s="9"/>
      <c r="C4" s="9"/>
      <c r="D4" s="10" t="s">
        <v>1</v>
      </c>
      <c r="E4" s="9"/>
      <c r="F4" s="9"/>
      <c r="G4" s="9"/>
      <c r="H4" s="10" t="s">
        <v>2</v>
      </c>
      <c r="I4" s="9"/>
      <c r="J4" s="9"/>
      <c r="K4" s="9"/>
      <c r="L4" s="10" t="s">
        <v>3</v>
      </c>
      <c r="M4" s="9"/>
      <c r="N4" s="9"/>
      <c r="O4" s="11"/>
    </row>
    <row r="5" spans="1:15" s="12" customFormat="1" ht="19.5" customHeight="1">
      <c r="A5" s="13"/>
      <c r="B5" s="14"/>
      <c r="C5" s="14"/>
      <c r="D5" s="15" t="s">
        <v>4</v>
      </c>
      <c r="E5" s="15" t="s">
        <v>14</v>
      </c>
      <c r="F5" s="14"/>
      <c r="G5" s="15" t="s">
        <v>15</v>
      </c>
      <c r="H5" s="15" t="s">
        <v>4</v>
      </c>
      <c r="I5" s="15" t="s">
        <v>5</v>
      </c>
      <c r="J5" s="14"/>
      <c r="K5" s="15" t="s">
        <v>6</v>
      </c>
      <c r="L5" s="15" t="s">
        <v>4</v>
      </c>
      <c r="M5" s="15" t="s">
        <v>5</v>
      </c>
      <c r="N5" s="14"/>
      <c r="O5" s="16" t="s">
        <v>6</v>
      </c>
    </row>
    <row r="6" spans="1:15" s="12" customFormat="1" ht="19.5" customHeight="1">
      <c r="A6" s="13"/>
      <c r="B6" s="14"/>
      <c r="C6" s="14"/>
      <c r="D6" s="14"/>
      <c r="E6" s="17" t="s">
        <v>7</v>
      </c>
      <c r="F6" s="17" t="s">
        <v>8</v>
      </c>
      <c r="G6" s="14"/>
      <c r="H6" s="14"/>
      <c r="I6" s="17" t="s">
        <v>7</v>
      </c>
      <c r="J6" s="17" t="s">
        <v>8</v>
      </c>
      <c r="K6" s="14"/>
      <c r="L6" s="14"/>
      <c r="M6" s="17" t="s">
        <v>7</v>
      </c>
      <c r="N6" s="17" t="s">
        <v>8</v>
      </c>
      <c r="O6" s="18"/>
    </row>
    <row r="7" spans="1:15" ht="19.5" customHeight="1">
      <c r="A7" s="19" t="s">
        <v>9</v>
      </c>
      <c r="B7" s="20"/>
      <c r="C7" s="20"/>
      <c r="D7" s="21">
        <f aca="true" t="shared" si="0" ref="D7:K7">D8+D12+D15+D17+D19+D21</f>
        <v>86015.93000000001</v>
      </c>
      <c r="E7" s="21">
        <f t="shared" si="0"/>
        <v>5948.01</v>
      </c>
      <c r="F7" s="21">
        <f t="shared" si="0"/>
        <v>2771.41</v>
      </c>
      <c r="G7" s="21">
        <f t="shared" si="0"/>
        <v>77296.51</v>
      </c>
      <c r="H7" s="21">
        <f t="shared" si="0"/>
        <v>83997.12000000001</v>
      </c>
      <c r="I7" s="21">
        <f t="shared" si="0"/>
        <v>5917.2</v>
      </c>
      <c r="J7" s="21">
        <f t="shared" si="0"/>
        <v>2601.2</v>
      </c>
      <c r="K7" s="21">
        <f t="shared" si="0"/>
        <v>75478.72</v>
      </c>
      <c r="L7" s="21">
        <f>D7-H7</f>
        <v>2018.8099999999977</v>
      </c>
      <c r="M7" s="21">
        <f>M8+M12+M15+M17+M19+M21</f>
        <v>30.809999999999945</v>
      </c>
      <c r="N7" s="21">
        <f>N8+N12+N15+N17+N19+N21</f>
        <v>170.21000000000004</v>
      </c>
      <c r="O7" s="22">
        <f>O8+O12+O15+O17+O19+O21</f>
        <v>1817.7899999999943</v>
      </c>
    </row>
    <row r="8" spans="1:15" ht="19.5" customHeight="1">
      <c r="A8" s="23" t="s">
        <v>16</v>
      </c>
      <c r="B8" s="24"/>
      <c r="C8" s="25"/>
      <c r="D8" s="21">
        <f aca="true" t="shared" si="1" ref="D8:K8">D9+D10+D11</f>
        <v>720.12</v>
      </c>
      <c r="E8" s="21">
        <f t="shared" si="1"/>
        <v>0</v>
      </c>
      <c r="F8" s="21">
        <f t="shared" si="1"/>
        <v>0</v>
      </c>
      <c r="G8" s="21">
        <f t="shared" si="1"/>
        <v>720.12</v>
      </c>
      <c r="H8" s="21">
        <f t="shared" si="1"/>
        <v>656.73</v>
      </c>
      <c r="I8" s="21">
        <f t="shared" si="1"/>
        <v>0</v>
      </c>
      <c r="J8" s="21">
        <f t="shared" si="1"/>
        <v>0</v>
      </c>
      <c r="K8" s="21">
        <f t="shared" si="1"/>
        <v>656.73</v>
      </c>
      <c r="L8" s="21">
        <f aca="true" t="shared" si="2" ref="L8:L22">M8+N8+O8</f>
        <v>63.390000000000015</v>
      </c>
      <c r="M8" s="21">
        <f>M9+M10+M11</f>
        <v>0</v>
      </c>
      <c r="N8" s="21">
        <f>N9+N10+N11</f>
        <v>0</v>
      </c>
      <c r="O8" s="22">
        <f>O9+O10+O11</f>
        <v>63.390000000000015</v>
      </c>
    </row>
    <row r="9" spans="1:15" ht="19.5" customHeight="1">
      <c r="A9" s="26" t="s">
        <v>17</v>
      </c>
      <c r="B9" s="27"/>
      <c r="C9" s="28"/>
      <c r="D9" s="21">
        <v>106.15</v>
      </c>
      <c r="E9" s="21">
        <v>0</v>
      </c>
      <c r="F9" s="21">
        <v>0</v>
      </c>
      <c r="G9" s="21">
        <v>106.15</v>
      </c>
      <c r="H9" s="21">
        <v>106.8</v>
      </c>
      <c r="I9" s="21">
        <v>0</v>
      </c>
      <c r="J9" s="21">
        <v>0</v>
      </c>
      <c r="K9" s="21">
        <v>106.8</v>
      </c>
      <c r="L9" s="21">
        <f t="shared" si="2"/>
        <v>-0.6499999999999915</v>
      </c>
      <c r="M9" s="21">
        <f aca="true" t="shared" si="3" ref="M9:O11">E9-I9</f>
        <v>0</v>
      </c>
      <c r="N9" s="21">
        <f t="shared" si="3"/>
        <v>0</v>
      </c>
      <c r="O9" s="22">
        <f t="shared" si="3"/>
        <v>-0.6499999999999915</v>
      </c>
    </row>
    <row r="10" spans="1:15" ht="19.5" customHeight="1">
      <c r="A10" s="26" t="s">
        <v>18</v>
      </c>
      <c r="B10" s="27"/>
      <c r="C10" s="27"/>
      <c r="D10" s="21">
        <f>E10+F10+G10</f>
        <v>452.97</v>
      </c>
      <c r="E10" s="21">
        <v>0</v>
      </c>
      <c r="F10" s="21">
        <v>0</v>
      </c>
      <c r="G10" s="21">
        <f>365+87.97</f>
        <v>452.97</v>
      </c>
      <c r="H10" s="21">
        <f>I10+J10+K10</f>
        <v>447.16</v>
      </c>
      <c r="I10" s="21">
        <v>0</v>
      </c>
      <c r="J10" s="21">
        <v>0</v>
      </c>
      <c r="K10" s="21">
        <v>447.16</v>
      </c>
      <c r="L10" s="21">
        <f t="shared" si="2"/>
        <v>5.810000000000002</v>
      </c>
      <c r="M10" s="21">
        <f t="shared" si="3"/>
        <v>0</v>
      </c>
      <c r="N10" s="21">
        <f t="shared" si="3"/>
        <v>0</v>
      </c>
      <c r="O10" s="22">
        <f t="shared" si="3"/>
        <v>5.810000000000002</v>
      </c>
    </row>
    <row r="11" spans="1:15" ht="19.5" customHeight="1">
      <c r="A11" s="26" t="s">
        <v>19</v>
      </c>
      <c r="B11" s="27"/>
      <c r="C11" s="27"/>
      <c r="D11" s="21">
        <f>E11+F11+G11</f>
        <v>161</v>
      </c>
      <c r="E11" s="21">
        <v>0</v>
      </c>
      <c r="F11" s="21">
        <v>0</v>
      </c>
      <c r="G11" s="21">
        <f>56+105</f>
        <v>161</v>
      </c>
      <c r="H11" s="21">
        <f>I11+J11+K11</f>
        <v>102.77</v>
      </c>
      <c r="I11" s="21">
        <v>0</v>
      </c>
      <c r="J11" s="21">
        <v>0</v>
      </c>
      <c r="K11" s="21">
        <v>102.77</v>
      </c>
      <c r="L11" s="21">
        <f t="shared" si="2"/>
        <v>58.230000000000004</v>
      </c>
      <c r="M11" s="21">
        <f t="shared" si="3"/>
        <v>0</v>
      </c>
      <c r="N11" s="21">
        <f t="shared" si="3"/>
        <v>0</v>
      </c>
      <c r="O11" s="22">
        <f t="shared" si="3"/>
        <v>58.230000000000004</v>
      </c>
    </row>
    <row r="12" spans="1:15" ht="19.5" customHeight="1">
      <c r="A12" s="29" t="s">
        <v>20</v>
      </c>
      <c r="B12" s="27"/>
      <c r="C12" s="27"/>
      <c r="D12" s="21">
        <f aca="true" t="shared" si="4" ref="D12:K12">D13+D14</f>
        <v>907.7399999999999</v>
      </c>
      <c r="E12" s="21">
        <f t="shared" si="4"/>
        <v>841.1899999999999</v>
      </c>
      <c r="F12" s="21">
        <f t="shared" si="4"/>
        <v>16.55</v>
      </c>
      <c r="G12" s="21">
        <f t="shared" si="4"/>
        <v>50</v>
      </c>
      <c r="H12" s="21">
        <f t="shared" si="4"/>
        <v>907.7399999999999</v>
      </c>
      <c r="I12" s="21">
        <f t="shared" si="4"/>
        <v>841.1899999999999</v>
      </c>
      <c r="J12" s="21">
        <f t="shared" si="4"/>
        <v>16.55</v>
      </c>
      <c r="K12" s="21">
        <f t="shared" si="4"/>
        <v>50</v>
      </c>
      <c r="L12" s="21">
        <f t="shared" si="2"/>
        <v>0</v>
      </c>
      <c r="M12" s="21">
        <f>M13+M14</f>
        <v>0</v>
      </c>
      <c r="N12" s="21">
        <f>N13+N14</f>
        <v>0</v>
      </c>
      <c r="O12" s="22">
        <f>O13+O14</f>
        <v>0</v>
      </c>
    </row>
    <row r="13" spans="1:15" ht="19.5" customHeight="1">
      <c r="A13" s="26" t="s">
        <v>21</v>
      </c>
      <c r="B13" s="27"/>
      <c r="C13" s="27"/>
      <c r="D13" s="21">
        <f>E13+F13+G13</f>
        <v>227.38</v>
      </c>
      <c r="E13" s="21">
        <v>222.88</v>
      </c>
      <c r="F13" s="21">
        <v>4.5</v>
      </c>
      <c r="G13" s="21">
        <v>0</v>
      </c>
      <c r="H13" s="21">
        <f>I13+J13+K13</f>
        <v>227.38</v>
      </c>
      <c r="I13" s="21">
        <v>222.88</v>
      </c>
      <c r="J13" s="21">
        <v>4.5</v>
      </c>
      <c r="K13" s="21">
        <v>0</v>
      </c>
      <c r="L13" s="21">
        <f t="shared" si="2"/>
        <v>0</v>
      </c>
      <c r="M13" s="21">
        <f aca="true" t="shared" si="5" ref="M13:O14">E13-I13</f>
        <v>0</v>
      </c>
      <c r="N13" s="21">
        <f t="shared" si="5"/>
        <v>0</v>
      </c>
      <c r="O13" s="22">
        <f t="shared" si="5"/>
        <v>0</v>
      </c>
    </row>
    <row r="14" spans="1:15" ht="19.5" customHeight="1">
      <c r="A14" s="26" t="s">
        <v>22</v>
      </c>
      <c r="B14" s="27"/>
      <c r="C14" s="27"/>
      <c r="D14" s="21">
        <f>E14+F14+G14</f>
        <v>680.3599999999999</v>
      </c>
      <c r="E14" s="21">
        <v>618.31</v>
      </c>
      <c r="F14" s="21">
        <v>12.05</v>
      </c>
      <c r="G14" s="21">
        <v>50</v>
      </c>
      <c r="H14" s="21">
        <f>I14+J14+K14</f>
        <v>680.3599999999999</v>
      </c>
      <c r="I14" s="21">
        <v>618.31</v>
      </c>
      <c r="J14" s="21">
        <v>12.05</v>
      </c>
      <c r="K14" s="21">
        <v>50</v>
      </c>
      <c r="L14" s="21">
        <f t="shared" si="2"/>
        <v>0</v>
      </c>
      <c r="M14" s="21">
        <f t="shared" si="5"/>
        <v>0</v>
      </c>
      <c r="N14" s="21">
        <f t="shared" si="5"/>
        <v>0</v>
      </c>
      <c r="O14" s="22">
        <f t="shared" si="5"/>
        <v>0</v>
      </c>
    </row>
    <row r="15" spans="1:15" ht="19.5" customHeight="1">
      <c r="A15" s="29" t="s">
        <v>23</v>
      </c>
      <c r="B15" s="27"/>
      <c r="C15" s="27"/>
      <c r="D15" s="21">
        <f aca="true" t="shared" si="6" ref="D15:K15">D16</f>
        <v>2742.55</v>
      </c>
      <c r="E15" s="21">
        <f t="shared" si="6"/>
        <v>2348.67</v>
      </c>
      <c r="F15" s="21">
        <f t="shared" si="6"/>
        <v>393.88</v>
      </c>
      <c r="G15" s="21">
        <f t="shared" si="6"/>
        <v>0</v>
      </c>
      <c r="H15" s="21">
        <f t="shared" si="6"/>
        <v>2742.55</v>
      </c>
      <c r="I15" s="21">
        <f t="shared" si="6"/>
        <v>2348.67</v>
      </c>
      <c r="J15" s="21">
        <f t="shared" si="6"/>
        <v>393.88</v>
      </c>
      <c r="K15" s="21">
        <f t="shared" si="6"/>
        <v>0</v>
      </c>
      <c r="L15" s="21">
        <f t="shared" si="2"/>
        <v>0</v>
      </c>
      <c r="M15" s="21">
        <f>M16</f>
        <v>0</v>
      </c>
      <c r="N15" s="21">
        <f>N16</f>
        <v>0</v>
      </c>
      <c r="O15" s="22">
        <f>O16</f>
        <v>0</v>
      </c>
    </row>
    <row r="16" spans="1:15" ht="19.5" customHeight="1">
      <c r="A16" s="26" t="s">
        <v>24</v>
      </c>
      <c r="B16" s="27"/>
      <c r="C16" s="27"/>
      <c r="D16" s="21">
        <f>E16+F16+G16</f>
        <v>2742.55</v>
      </c>
      <c r="E16" s="21">
        <f>2327.57+21.1</f>
        <v>2348.67</v>
      </c>
      <c r="F16" s="21">
        <f>383+10.88</f>
        <v>393.88</v>
      </c>
      <c r="G16" s="21">
        <v>0</v>
      </c>
      <c r="H16" s="21">
        <f>I16+J16+K16</f>
        <v>2742.55</v>
      </c>
      <c r="I16" s="21">
        <v>2348.67</v>
      </c>
      <c r="J16" s="21">
        <v>393.88</v>
      </c>
      <c r="K16" s="21">
        <v>0</v>
      </c>
      <c r="L16" s="21">
        <f t="shared" si="2"/>
        <v>0</v>
      </c>
      <c r="M16" s="21">
        <f>E16-I16</f>
        <v>0</v>
      </c>
      <c r="N16" s="21">
        <f>F16-J16</f>
        <v>0</v>
      </c>
      <c r="O16" s="22">
        <f>G16-K16</f>
        <v>0</v>
      </c>
    </row>
    <row r="17" spans="1:15" ht="19.5" customHeight="1">
      <c r="A17" s="29" t="s">
        <v>25</v>
      </c>
      <c r="B17" s="27"/>
      <c r="C17" s="27"/>
      <c r="D17" s="21">
        <f aca="true" t="shared" si="7" ref="D17:K17">D18</f>
        <v>814</v>
      </c>
      <c r="E17" s="21">
        <f t="shared" si="7"/>
        <v>0</v>
      </c>
      <c r="F17" s="21">
        <f t="shared" si="7"/>
        <v>0</v>
      </c>
      <c r="G17" s="21">
        <f t="shared" si="7"/>
        <v>814</v>
      </c>
      <c r="H17" s="21">
        <f t="shared" si="7"/>
        <v>814</v>
      </c>
      <c r="I17" s="21">
        <f t="shared" si="7"/>
        <v>0</v>
      </c>
      <c r="J17" s="21">
        <f t="shared" si="7"/>
        <v>0</v>
      </c>
      <c r="K17" s="21">
        <f t="shared" si="7"/>
        <v>814</v>
      </c>
      <c r="L17" s="21">
        <f t="shared" si="2"/>
        <v>0</v>
      </c>
      <c r="M17" s="21">
        <f>M18</f>
        <v>0</v>
      </c>
      <c r="N17" s="21">
        <f>N18</f>
        <v>0</v>
      </c>
      <c r="O17" s="22">
        <f>O18</f>
        <v>0</v>
      </c>
    </row>
    <row r="18" spans="1:15" ht="19.5" customHeight="1">
      <c r="A18" s="26" t="s">
        <v>26</v>
      </c>
      <c r="B18" s="27"/>
      <c r="C18" s="27"/>
      <c r="D18" s="21">
        <v>814</v>
      </c>
      <c r="E18" s="21">
        <v>0</v>
      </c>
      <c r="F18" s="21">
        <v>0</v>
      </c>
      <c r="G18" s="21">
        <v>814</v>
      </c>
      <c r="H18" s="21">
        <f>I18+J18+K18</f>
        <v>814</v>
      </c>
      <c r="I18" s="21">
        <v>0</v>
      </c>
      <c r="J18" s="21">
        <v>0</v>
      </c>
      <c r="K18" s="21">
        <v>814</v>
      </c>
      <c r="L18" s="21">
        <f t="shared" si="2"/>
        <v>0</v>
      </c>
      <c r="M18" s="21">
        <f>E18-I18</f>
        <v>0</v>
      </c>
      <c r="N18" s="21">
        <f>F18-J18</f>
        <v>0</v>
      </c>
      <c r="O18" s="22">
        <f>G18-K18</f>
        <v>0</v>
      </c>
    </row>
    <row r="19" spans="1:15" ht="19.5" customHeight="1">
      <c r="A19" s="30" t="s">
        <v>27</v>
      </c>
      <c r="B19" s="31"/>
      <c r="C19" s="31"/>
      <c r="D19" s="21">
        <f aca="true" t="shared" si="8" ref="D19:K19">D20</f>
        <v>79886</v>
      </c>
      <c r="E19" s="21">
        <f t="shared" si="8"/>
        <v>1812.63</v>
      </c>
      <c r="F19" s="21">
        <f t="shared" si="8"/>
        <v>2360.98</v>
      </c>
      <c r="G19" s="21">
        <f t="shared" si="8"/>
        <v>75712.39</v>
      </c>
      <c r="H19" s="21">
        <f t="shared" si="8"/>
        <v>77961.39</v>
      </c>
      <c r="I19" s="21">
        <f t="shared" si="8"/>
        <v>1812.63</v>
      </c>
      <c r="J19" s="21">
        <f t="shared" si="8"/>
        <v>2190.77</v>
      </c>
      <c r="K19" s="21">
        <f t="shared" si="8"/>
        <v>73957.99</v>
      </c>
      <c r="L19" s="21">
        <f t="shared" si="2"/>
        <v>1924.6099999999942</v>
      </c>
      <c r="M19" s="21">
        <f>M20</f>
        <v>0</v>
      </c>
      <c r="N19" s="21">
        <f>N20</f>
        <v>170.21000000000004</v>
      </c>
      <c r="O19" s="22">
        <f>O20</f>
        <v>1754.3999999999942</v>
      </c>
    </row>
    <row r="20" spans="1:15" ht="19.5" customHeight="1">
      <c r="A20" s="32" t="s">
        <v>28</v>
      </c>
      <c r="B20" s="31"/>
      <c r="C20" s="31"/>
      <c r="D20" s="21">
        <f>E20+F20+G20</f>
        <v>79886</v>
      </c>
      <c r="E20" s="21">
        <v>1812.63</v>
      </c>
      <c r="F20" s="21">
        <v>2360.98</v>
      </c>
      <c r="G20" s="21">
        <f>6399.83+67273.93+2038.63</f>
        <v>75712.39</v>
      </c>
      <c r="H20" s="21">
        <f>I20+J20+K20</f>
        <v>77961.39</v>
      </c>
      <c r="I20" s="21">
        <v>1812.63</v>
      </c>
      <c r="J20" s="21">
        <v>2190.77</v>
      </c>
      <c r="K20" s="21">
        <v>73957.99</v>
      </c>
      <c r="L20" s="21">
        <f t="shared" si="2"/>
        <v>1924.6099999999942</v>
      </c>
      <c r="M20" s="21">
        <f>E20-I20</f>
        <v>0</v>
      </c>
      <c r="N20" s="21">
        <f>F20-J20</f>
        <v>170.21000000000004</v>
      </c>
      <c r="O20" s="22">
        <f>G20-K20</f>
        <v>1754.3999999999942</v>
      </c>
    </row>
    <row r="21" spans="1:15" ht="19.5" customHeight="1">
      <c r="A21" s="33" t="s">
        <v>29</v>
      </c>
      <c r="B21" s="34"/>
      <c r="C21" s="34"/>
      <c r="D21" s="21">
        <f>E21+F21+G21</f>
        <v>945.52</v>
      </c>
      <c r="E21" s="21">
        <f aca="true" t="shared" si="9" ref="E21:K21">E22</f>
        <v>945.52</v>
      </c>
      <c r="F21" s="21">
        <f t="shared" si="9"/>
        <v>0</v>
      </c>
      <c r="G21" s="21">
        <f t="shared" si="9"/>
        <v>0</v>
      </c>
      <c r="H21" s="21">
        <f t="shared" si="9"/>
        <v>914.71</v>
      </c>
      <c r="I21" s="21">
        <f t="shared" si="9"/>
        <v>914.71</v>
      </c>
      <c r="J21" s="21">
        <f t="shared" si="9"/>
        <v>0</v>
      </c>
      <c r="K21" s="21">
        <f t="shared" si="9"/>
        <v>0</v>
      </c>
      <c r="L21" s="21">
        <f t="shared" si="2"/>
        <v>30.809999999999945</v>
      </c>
      <c r="M21" s="21">
        <f>M22</f>
        <v>30.809999999999945</v>
      </c>
      <c r="N21" s="21">
        <f>N22</f>
        <v>0</v>
      </c>
      <c r="O21" s="22">
        <f>O22</f>
        <v>0</v>
      </c>
    </row>
    <row r="22" spans="1:15" ht="19.5" customHeight="1" thickBot="1">
      <c r="A22" s="35" t="s">
        <v>30</v>
      </c>
      <c r="B22" s="36"/>
      <c r="C22" s="36"/>
      <c r="D22" s="37">
        <f>E22+F22+G22</f>
        <v>945.52</v>
      </c>
      <c r="E22" s="37">
        <f>904+387.82-267.07-79.23</f>
        <v>945.52</v>
      </c>
      <c r="F22" s="37">
        <v>0</v>
      </c>
      <c r="G22" s="37">
        <v>0</v>
      </c>
      <c r="H22" s="37">
        <f>I22+J22+K22</f>
        <v>914.71</v>
      </c>
      <c r="I22" s="37">
        <v>914.71</v>
      </c>
      <c r="J22" s="37">
        <v>0</v>
      </c>
      <c r="K22" s="37">
        <v>0</v>
      </c>
      <c r="L22" s="37">
        <f t="shared" si="2"/>
        <v>30.809999999999945</v>
      </c>
      <c r="M22" s="37">
        <f>E22-I22</f>
        <v>30.809999999999945</v>
      </c>
      <c r="N22" s="37">
        <f>F22-J22</f>
        <v>0</v>
      </c>
      <c r="O22" s="38">
        <f>G22-K22</f>
        <v>0</v>
      </c>
    </row>
    <row r="23" spans="1:15" ht="21.75" customHeight="1">
      <c r="A23" s="39" t="s">
        <v>10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21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</sheetData>
  <sheetProtection/>
  <mergeCells count="32">
    <mergeCell ref="A23:O24"/>
    <mergeCell ref="A22:C22"/>
    <mergeCell ref="A19:C19"/>
    <mergeCell ref="A20:C20"/>
    <mergeCell ref="M5:N5"/>
    <mergeCell ref="G5:G6"/>
    <mergeCell ref="A13:C13"/>
    <mergeCell ref="A10:C10"/>
    <mergeCell ref="A8:C8"/>
    <mergeCell ref="A11:C11"/>
    <mergeCell ref="A12:C12"/>
    <mergeCell ref="A7:C7"/>
    <mergeCell ref="A4:C6"/>
    <mergeCell ref="A14:C14"/>
    <mergeCell ref="D4:G4"/>
    <mergeCell ref="E5:F5"/>
    <mergeCell ref="A21:C21"/>
    <mergeCell ref="A15:C15"/>
    <mergeCell ref="A16:C16"/>
    <mergeCell ref="A9:C9"/>
    <mergeCell ref="A17:C17"/>
    <mergeCell ref="A18:C18"/>
    <mergeCell ref="A1:C1"/>
    <mergeCell ref="A2:O2"/>
    <mergeCell ref="I5:J5"/>
    <mergeCell ref="K5:K6"/>
    <mergeCell ref="L5:L6"/>
    <mergeCell ref="H4:K4"/>
    <mergeCell ref="L4:O4"/>
    <mergeCell ref="D5:D6"/>
    <mergeCell ref="O5:O6"/>
    <mergeCell ref="H5:H6"/>
  </mergeCells>
  <printOptions horizontalCentered="1"/>
  <pageMargins left="0.7874015748031497" right="0.5511811023622047" top="0.7874015748031497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刘攀</dc:creator>
  <cp:keywords/>
  <dc:description/>
  <cp:lastModifiedBy>刘攀</cp:lastModifiedBy>
  <dcterms:created xsi:type="dcterms:W3CDTF">2011-06-26T11:31:54Z</dcterms:created>
  <dcterms:modified xsi:type="dcterms:W3CDTF">2011-06-26T11:39:38Z</dcterms:modified>
  <cp:category/>
  <cp:version/>
  <cp:contentType/>
  <cp:contentStatus/>
</cp:coreProperties>
</file>